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MWCollect" sheetId="1" r:id="rId1"/>
  </sheets>
  <externalReferences>
    <externalReference r:id="rId2"/>
    <externalReference r:id="rId3"/>
    <externalReference r:id="rId4"/>
    <externalReference r:id="rId5"/>
  </externalReferences>
  <definedNames>
    <definedName name="__cls1">[1]LMmapCode!$F$3</definedName>
    <definedName name="__cls2">[1]LMmapCode!$F$4</definedName>
    <definedName name="__cls3">[1]LMmapCode!$F$5</definedName>
    <definedName name="__cls4">[1]LMmapCode!$F$6</definedName>
    <definedName name="__cls5">[1]LMmapCode!$F$7</definedName>
    <definedName name="_cls1" localSheetId="0">[1]LMmapCode!$F$3</definedName>
    <definedName name="_cls1">[2]LMmapCode!$F$3</definedName>
    <definedName name="_cls2" localSheetId="0">[1]LMmapCode!$F$4</definedName>
    <definedName name="_cls2">[2]LMmapCode!$F$4</definedName>
    <definedName name="_cls3" localSheetId="0">[1]LMmapCode!$F$5</definedName>
    <definedName name="_cls3">[2]LMmapCode!$F$5</definedName>
    <definedName name="_cls4" localSheetId="0">[1]LMmapCode!$F$6</definedName>
    <definedName name="_cls4">[2]LMmapCode!$F$6</definedName>
    <definedName name="_cls5" localSheetId="0">[1]LMmapCode!$F$7</definedName>
    <definedName name="_cls5">[2]LMmapCode!$F$7</definedName>
    <definedName name="actReg" localSheetId="0">[1]LMmapCode!$J$11</definedName>
    <definedName name="actReg">[2]LMmapCode!$J$11</definedName>
    <definedName name="actRegCode" localSheetId="0">[1]LMmapCode!$J$13</definedName>
    <definedName name="actRegCode">[2]LMmapCode!$J$13</definedName>
    <definedName name="actRegValue" localSheetId="0">[1]LMmapCode!$J$12</definedName>
    <definedName name="actRegValue">[2]LMmapCode!$J$12</definedName>
    <definedName name="cls0" localSheetId="0">[1]LMmapCode!$F$8</definedName>
    <definedName name="cls0">[2]LMmapCode!$F$8</definedName>
    <definedName name="clsValue" localSheetId="0">[1]LMmapCode!$J$3:$K$8</definedName>
    <definedName name="clsValue">[2]LMmapCode!$J$3:$K$8</definedName>
    <definedName name="country" localSheetId="0">'[3]Country &amp; ID'!$A$2:$A$237</definedName>
    <definedName name="country">'[4]Country &amp; ID'!$A$2:$A$237</definedName>
    <definedName name="jjj" localSheetId="0">[1]LMmapCode!$F$8</definedName>
    <definedName name="_xlnm.Print_Area" localSheetId="0">MWCollect!$A$2:$AS$205</definedName>
    <definedName name="RegData" localSheetId="0">[1]W1_1990Data!$K$7:$L$7</definedName>
    <definedName name="RegData">[2]W1_1990Data!$K$7:$L$7</definedName>
  </definedNames>
  <calcPr calcId="145621"/>
</workbook>
</file>

<file path=xl/calcChain.xml><?xml version="1.0" encoding="utf-8"?>
<calcChain xmlns="http://schemas.openxmlformats.org/spreadsheetml/2006/main">
  <c r="X29" i="1" l="1"/>
  <c r="W29" i="1"/>
  <c r="V29" i="1"/>
  <c r="U29" i="1"/>
  <c r="T29" i="1"/>
  <c r="S29" i="1"/>
  <c r="R29" i="1"/>
  <c r="Q29" i="1"/>
  <c r="P29" i="1"/>
  <c r="O29" i="1"/>
  <c r="N29" i="1"/>
  <c r="M29" i="1"/>
  <c r="L29" i="1"/>
  <c r="K29" i="1"/>
  <c r="J29" i="1"/>
  <c r="I29" i="1"/>
  <c r="H29" i="1"/>
  <c r="G29" i="1"/>
  <c r="F29" i="1"/>
  <c r="E29" i="1"/>
  <c r="D29" i="1"/>
</calcChain>
</file>

<file path=xl/sharedStrings.xml><?xml version="1.0" encoding="utf-8"?>
<sst xmlns="http://schemas.openxmlformats.org/spreadsheetml/2006/main" count="1448" uniqueCount="183">
  <si>
    <t>Environmental Indicators and Selected Time Series</t>
  </si>
  <si>
    <t>Municipal waste collected</t>
  </si>
  <si>
    <r>
      <t>Date of release:</t>
    </r>
    <r>
      <rPr>
        <sz val="12"/>
        <rFont val="Arial"/>
        <family val="2"/>
      </rPr>
      <t xml:space="preserve"> November 2016</t>
    </r>
  </si>
  <si>
    <t>Choose a country from the following drop-down list:</t>
  </si>
  <si>
    <t>Albania</t>
  </si>
  <si>
    <t>2013</t>
  </si>
  <si>
    <t>Country</t>
  </si>
  <si>
    <t>Source</t>
  </si>
  <si>
    <t>1000 tonnes</t>
  </si>
  <si>
    <t>U</t>
  </si>
  <si>
    <t>...</t>
  </si>
  <si>
    <t>Algeria</t>
  </si>
  <si>
    <t>Andorra</t>
  </si>
  <si>
    <t>Angola</t>
  </si>
  <si>
    <t>Anguilla</t>
  </si>
  <si>
    <t>Antigua and Barbuda</t>
  </si>
  <si>
    <t>Argentina</t>
  </si>
  <si>
    <t>Armenia</t>
  </si>
  <si>
    <t>Australia</t>
  </si>
  <si>
    <t>O</t>
  </si>
  <si>
    <t>Austria</t>
  </si>
  <si>
    <t>Azerbaijan</t>
  </si>
  <si>
    <t>Bahamas</t>
  </si>
  <si>
    <t>Belarus</t>
  </si>
  <si>
    <t>Belgium</t>
  </si>
  <si>
    <t>Belize</t>
  </si>
  <si>
    <t>Bermuda</t>
  </si>
  <si>
    <t>Bhutan</t>
  </si>
  <si>
    <t>Bolivia (Plurinational State of)</t>
  </si>
  <si>
    <t>Bosnia and Herzegovina</t>
  </si>
  <si>
    <t>Brazil</t>
  </si>
  <si>
    <t>British Virgin Islands</t>
  </si>
  <si>
    <t>Brunei Darussalam</t>
  </si>
  <si>
    <t>Bulgaria</t>
  </si>
  <si>
    <t>E</t>
  </si>
  <si>
    <t>Burkina Faso</t>
  </si>
  <si>
    <t>Burundi</t>
  </si>
  <si>
    <t>Cambodia</t>
  </si>
  <si>
    <t>Cameroon</t>
  </si>
  <si>
    <t>Chile</t>
  </si>
  <si>
    <t>China</t>
  </si>
  <si>
    <t>China, Hong Kong Special Administrative Region</t>
  </si>
  <si>
    <t>China, Macao Special Administrative Region</t>
  </si>
  <si>
    <t>Colombia</t>
  </si>
  <si>
    <t>Costa Rica</t>
  </si>
  <si>
    <t>Croatia</t>
  </si>
  <si>
    <t>Cuba</t>
  </si>
  <si>
    <t>Cyprus</t>
  </si>
  <si>
    <t>Czech Republic</t>
  </si>
  <si>
    <t>Denmark</t>
  </si>
  <si>
    <t>Dominica</t>
  </si>
  <si>
    <t>Ecuador</t>
  </si>
  <si>
    <t>Egypt</t>
  </si>
  <si>
    <t>Estonia</t>
  </si>
  <si>
    <t>Finland</t>
  </si>
  <si>
    <t>France</t>
  </si>
  <si>
    <t>French Guiana</t>
  </si>
  <si>
    <t>Georgia</t>
  </si>
  <si>
    <t>Germany</t>
  </si>
  <si>
    <t>Greece</t>
  </si>
  <si>
    <t>Guadeloupe</t>
  </si>
  <si>
    <t>Hungary</t>
  </si>
  <si>
    <t>Iceland</t>
  </si>
  <si>
    <t>Indonesia</t>
  </si>
  <si>
    <t>14,15</t>
  </si>
  <si>
    <t>Iraq</t>
  </si>
  <si>
    <t>Ireland</t>
  </si>
  <si>
    <t>Israel</t>
  </si>
  <si>
    <t>Italy</t>
  </si>
  <si>
    <t>Jamaica</t>
  </si>
  <si>
    <t>Japan</t>
  </si>
  <si>
    <t>Jordan</t>
  </si>
  <si>
    <t>Kazakhstan</t>
  </si>
  <si>
    <t>Kuwait</t>
  </si>
  <si>
    <t>Kyrgyzstan</t>
  </si>
  <si>
    <t>16,17</t>
  </si>
  <si>
    <t>Latvia</t>
  </si>
  <si>
    <t>Lebanon</t>
  </si>
  <si>
    <t>Liechtenstein</t>
  </si>
  <si>
    <t>Lithuania</t>
  </si>
  <si>
    <t>Luxembourg</t>
  </si>
  <si>
    <t>Madagascar</t>
  </si>
  <si>
    <t>Maldives</t>
  </si>
  <si>
    <t>Malta</t>
  </si>
  <si>
    <t>Marshall Islands</t>
  </si>
  <si>
    <t>Martinique</t>
  </si>
  <si>
    <t>Mauritius</t>
  </si>
  <si>
    <t>Mexico</t>
  </si>
  <si>
    <t>Monaco</t>
  </si>
  <si>
    <t>Montenegro</t>
  </si>
  <si>
    <t>Morocco</t>
  </si>
  <si>
    <t>Nepal</t>
  </si>
  <si>
    <t>Netherlands</t>
  </si>
  <si>
    <t>New Zealand</t>
  </si>
  <si>
    <t>Niger</t>
  </si>
  <si>
    <t>Norway</t>
  </si>
  <si>
    <t>Panama</t>
  </si>
  <si>
    <t>Peru</t>
  </si>
  <si>
    <t>Philippines</t>
  </si>
  <si>
    <t>Poland</t>
  </si>
  <si>
    <t>Portugal</t>
  </si>
  <si>
    <t>Qatar</t>
  </si>
  <si>
    <t>Republic of Korea</t>
  </si>
  <si>
    <t>Republic of Moldova</t>
  </si>
  <si>
    <t>Réunion</t>
  </si>
  <si>
    <t>Romania</t>
  </si>
  <si>
    <t>Russian Federation</t>
  </si>
  <si>
    <t>Saint Lucia</t>
  </si>
  <si>
    <t>Saint Vincent and the Grenadines</t>
  </si>
  <si>
    <t>Senegal</t>
  </si>
  <si>
    <t>Serbia</t>
  </si>
  <si>
    <t>Singapore</t>
  </si>
  <si>
    <t>28,29</t>
  </si>
  <si>
    <t>Slovakia</t>
  </si>
  <si>
    <t>Slovenia</t>
  </si>
  <si>
    <t>Spain</t>
  </si>
  <si>
    <t>Sri Lanka</t>
  </si>
  <si>
    <t>State of Palestine</t>
  </si>
  <si>
    <t>Suriname</t>
  </si>
  <si>
    <t>16,31</t>
  </si>
  <si>
    <t>Sweden</t>
  </si>
  <si>
    <t>Switzerland</t>
  </si>
  <si>
    <t>The former Yugoslav Republic of Macedonia</t>
  </si>
  <si>
    <t>Togo</t>
  </si>
  <si>
    <t>Trinidad and Tobago</t>
  </si>
  <si>
    <t>Tunisia</t>
  </si>
  <si>
    <t>Turkey</t>
  </si>
  <si>
    <t>Uganda</t>
  </si>
  <si>
    <t>Ukraine</t>
  </si>
  <si>
    <t>United Arab Emirates</t>
  </si>
  <si>
    <t>United Kingdom of Great Britain and Northern Ireland</t>
  </si>
  <si>
    <t>United States of America</t>
  </si>
  <si>
    <t>Uruguay</t>
  </si>
  <si>
    <t>Yemen</t>
  </si>
  <si>
    <t>Zambia</t>
  </si>
  <si>
    <t>Sources:</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</si>
  <si>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t>
    </r>
  </si>
  <si>
    <r>
      <rPr>
        <sz val="8"/>
        <rFont val="Arial"/>
        <family val="2"/>
      </rPr>
      <t>E denotes the Eurostat Environmental Data Centre on Waste (</t>
    </r>
    <r>
      <rPr>
        <u/>
        <sz val="8"/>
        <color theme="10"/>
        <rFont val="Arial"/>
        <family val="2"/>
      </rPr>
      <t>http://ec.europa.eu/eurostat/web/waste/data/database</t>
    </r>
    <r>
      <rPr>
        <sz val="8"/>
        <rFont val="Arial"/>
        <family val="2"/>
      </rPr>
      <t>). (Date of extraction: October 2016)</t>
    </r>
  </si>
  <si>
    <r>
      <rPr>
        <sz val="8"/>
        <rFont val="Arial"/>
        <family val="2"/>
      </rPr>
      <t xml:space="preserve">O denotes the OECD.Stat, Waste section. Available at: </t>
    </r>
    <r>
      <rPr>
        <u/>
        <sz val="8"/>
        <color theme="10"/>
        <rFont val="Arial"/>
        <family val="2"/>
      </rPr>
      <t>http://stats.oecd.org/</t>
    </r>
    <r>
      <rPr>
        <sz val="8"/>
        <rFont val="Arial"/>
        <family val="2"/>
      </rPr>
      <t>. (Date of extraction: October 2016)</t>
    </r>
  </si>
  <si>
    <t>Footnotes:</t>
  </si>
  <si>
    <t>INS estimate based on the population and on the ratios of waste production per capita (2008 based on 0.7 kg / d / h).</t>
  </si>
  <si>
    <t>Data refer to the amount of municipal waste generated.</t>
  </si>
  <si>
    <t>Data refer to total waste generation.</t>
  </si>
  <si>
    <t>Waste for the Metropolitan Area of Buenos Aires received by CEAMSE. Years 2008-2012. Source: report prepared by the Faculty of Engineering of the University of Buenos Aires (FIUBA) based on data supplied by the Ecological Coordination Metropolitan Area State Society (CEAMSE). It includes activity of Cliba SA, AESA, Urbasur, Nittida, Ente Urban Hygiene, Integra, Balu. (Data published in INDEC page, http://www.indec.gov.ar/ , section ""Territorio"" [territory], subsection ""Medio Ambiente"" [enviroment]).</t>
  </si>
  <si>
    <t>Estimated value.</t>
  </si>
  <si>
    <t>Figure excludes municipal waste collected from origins other than households.</t>
  </si>
  <si>
    <t>The information is collected waste in nine capital cities except El Alto.</t>
  </si>
  <si>
    <t>These are estimates based on household and marketplace surveys conducted in 1996 and 2004 in 13 regions of Burkina Faso. The estimates include only the urban population, since rural waste is dispersed in the environment and is usually combined with agricultural waste.</t>
  </si>
  <si>
    <t>Incomplete data.</t>
  </si>
  <si>
    <t>Excluding construction waste, aluminium cans and metal-containing waste measured in cubic metres or other unit.</t>
  </si>
  <si>
    <t>Break in time series.</t>
  </si>
  <si>
    <t>Coverage of data is provincial capital cities only. Number of provincial cities covered in the data is as follows: 1990: 2 cities; 1995: 9 cities; 1996: 10 cities; 1997: 8 cities; 1998: 6 cities; 1999: 6 cities; 2000: 6 cities; 2001: 11 cities; 2002: 11 cities; 2003: 17 cities; 2004: 17 cities; 2005: 16 cities; 2006: 18 cities; 2007: 31 cities; 2008: 33 cities; 2009: 32 cities; 2010: 30 cities; 2011: 33 cities; 2012: 31 cities.</t>
  </si>
  <si>
    <t>Large increases in the amount of municipal waste collected between 2008 and 2009 are a result of changes made in reporting of municipal service activity, particularly an enlarged scope of data collection. Also, in 2009 municipal waste collection authorities began work in additional settlements not covered previously.</t>
  </si>
  <si>
    <t>National estimates.</t>
  </si>
  <si>
    <t>For the calculations, only the six important locations of ""Faritany"" (Antanarivo, Antsiranana, Fianarantsoa, Mahajanga, Toamasia, Toliary) and the cities of Toalagnaro and Nosy-be were taken into account.</t>
  </si>
  <si>
    <t>Environmental statistics report 2013, household waste and bulky waste.</t>
  </si>
  <si>
    <t>The quantities of waste collected by municipal services cover only a few years and are available only for the urban community of Dakar.</t>
  </si>
  <si>
    <t>Municipal waste includes industrial waste from manufacturing industries.</t>
  </si>
  <si>
    <t>The total excludes waste recycling data which are pending verification.</t>
  </si>
  <si>
    <t>The amount of waste was estimated using the per capita average daily waste generated.</t>
  </si>
  <si>
    <t>The figures cover the capital city (district Paramaribo) and the second largest district of Wanica.</t>
  </si>
  <si>
    <t>Number may be underestimated due to incompleteness of the data collection. Data cover only separated solid domestic wastes.</t>
  </si>
  <si>
    <t>Data refer to household waste that is collected from centres (capitals) of governorate only (does not include rural areas, nor other directorates, nor other areas in the governorates). It is waste that is collected from houses, commercial shops and street cleaning. It is collected through municipal official cars and deported to official landfills in governorates and to be buried there.</t>
  </si>
  <si>
    <t>The quantity of municipal waste collected is about 40% of the total annual municipal waste generated in the Republic.</t>
  </si>
  <si>
    <t>Data refer to urban population only.</t>
  </si>
  <si>
    <t>Definitions &amp; Technical notes:</t>
  </si>
  <si>
    <r>
      <t>Municipal waste,</t>
    </r>
    <r>
      <rPr>
        <sz val="8"/>
        <rFont val="Arial"/>
        <family val="2"/>
      </rPr>
      <t xml:space="preserv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r>
  </si>
  <si>
    <t>Data Quality:</t>
  </si>
  <si>
    <t xml:space="preserve">Data on municipal waste collected are usually gathered through surveys of municipalities, which are responsible for waste collection and disposal, or from transport companies that collect waste and transport it to a disposal site. Such surveys deliver fairly reliable data. However, the figures only cover waste collected by or on behalf of municipalities. Therefore: 
- Amounts of waste will vary, depending on the extent that municipal waste collection covers small industries and the services sector. 
- Waste collected by the informal sector, waste generated in areas not covered by the municipal waste collection system or illegally dumped waste are not included. 
Caution is therefore advised when comparing countries. </t>
  </si>
  <si>
    <t>From 2005, increase in the amount of municipal waste can be explained by the increase in construction activity including demolition of buildings and damage due to hurricanes (falling trees etc.), and the number of tourist arrivals and improvements in reporting.</t>
  </si>
  <si>
    <t>Data provided by Municipal Sanitation Services from the capital cities. El Alto is not included.</t>
  </si>
  <si>
    <r>
      <t>Conversion factor of waste volume to weight is 1 m</t>
    </r>
    <r>
      <rPr>
        <vertAlign val="superscript"/>
        <sz val="8"/>
        <color indexed="8"/>
        <rFont val="Arial"/>
        <family val="2"/>
      </rPr>
      <t>3</t>
    </r>
    <r>
      <rPr>
        <sz val="8"/>
        <color indexed="8"/>
        <rFont val="Arial"/>
        <family val="2"/>
      </rPr>
      <t xml:space="preserve"> of waste = 0.24 tonnes.</t>
    </r>
  </si>
  <si>
    <t>Unit: thousand cubic metres.</t>
  </si>
  <si>
    <t>Total number of households covered by waste collection in 2006 amounted to 130,980.</t>
  </si>
  <si>
    <t>Total number of households covered by waste collection in 2007 amounted to 140,313.</t>
  </si>
  <si>
    <t>Total number of households covered by waste collection in 2008 amounted to 140,080.</t>
  </si>
  <si>
    <t>Total municipal waste (household, commercial and hospital) collected in the districts of Panama, San Miguelito and Arraiján, of the Province of Panama. Directorate of Urban and Household Sanitation (1995-2006), Authority for Urban and Household Sanitation (2007-2012). Obtained by request of administrative records.</t>
  </si>
  <si>
    <t>Data refer to solid and liquid waste, transported  by various types of specialized vehicles from dwelling houses and socially important companies in urban areas (industrial waste, construction waste and snow is not included in this indicator). Unit measure: thousand cubic meters.</t>
  </si>
  <si>
    <t>Data of the Federal water resources Agency on the volume of solid municipal waste generated.</t>
  </si>
  <si>
    <t>Data are collected through the regular annual survey on municipal waste. The source of data are municipal enterprises that collected municipal waste.  For areas not covered by a municipal waste collection system, the amount of waste generated is estimated. The methodology is fully compiled with EU Regulation 2150/2002.</t>
  </si>
  <si>
    <t>Data are from Trinidad and Tobago Solid Waste Management Company Limited (SWMCOL). The landfills managed by SWMCOL collect 85% of solid waste.</t>
  </si>
  <si>
    <t>Source: Collected waste survey in the National Bureau of Statistics 2009-2012 in collaboration with the following sources: 1. Statistics Centre - Abu Dhabi 2. Dubai Statistics Center and the municipalities and the relevant parties in the rest of the Emirates.</t>
  </si>
  <si>
    <r>
      <t>Municipal waste</t>
    </r>
    <r>
      <rPr>
        <sz val="8"/>
        <rFont val="Arial"/>
        <family val="2"/>
      </rPr>
      <t xml:space="preserve"> </t>
    </r>
    <r>
      <rPr>
        <b/>
        <sz val="8"/>
        <rFont val="Arial"/>
        <family val="2"/>
      </rPr>
      <t xml:space="preserve">collected </t>
    </r>
    <r>
      <rPr>
        <sz val="8"/>
        <rFont val="Arial"/>
        <family val="2"/>
      </rPr>
      <t>refers to waste collected by or on behalf of municipalities, as well as municipal waste collected by the private sector. It includes mixed waste, and fractions collected separately for recovery operations (through door-to-door collection and/or through voluntary deposits).  For data sourced from OECD and Eurostat, values correspond to municipal waste generated.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</si>
</sst>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50"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sz val="8"/>
      <name val="Arial"/>
      <family val="2"/>
    </font>
    <font>
      <b/>
      <i/>
      <vertAlign val="superscript"/>
      <sz val="8"/>
      <name val="Arial"/>
      <family val="2"/>
    </font>
    <font>
      <i/>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vertAlign val="superscript"/>
      <sz val="8"/>
      <name val="Arial"/>
      <family val="2"/>
    </font>
    <font>
      <u/>
      <sz val="10"/>
      <color theme="10"/>
      <name val="Arial"/>
      <family val="2"/>
    </font>
    <font>
      <u/>
      <sz val="8"/>
      <color theme="10"/>
      <name val="Arial"/>
      <family val="2"/>
    </font>
    <font>
      <sz val="8"/>
      <color indexed="10"/>
      <name val="Arial"/>
      <family val="2"/>
    </font>
    <font>
      <b/>
      <u/>
      <sz val="9"/>
      <name val="Arial"/>
      <family val="2"/>
    </font>
    <font>
      <b/>
      <u/>
      <sz val="8"/>
      <name val="Arial"/>
      <family val="2"/>
    </font>
    <font>
      <b/>
      <u/>
      <sz val="10"/>
      <name val="Arial"/>
      <family val="2"/>
    </font>
    <font>
      <b/>
      <i/>
      <u/>
      <sz val="10"/>
      <name val="Arial"/>
      <family val="2"/>
    </font>
    <font>
      <b/>
      <vertAlign val="superscript"/>
      <sz val="8"/>
      <name val="Arial"/>
      <family val="2"/>
    </font>
    <font>
      <b/>
      <i/>
      <sz val="8"/>
      <name val="Arial"/>
      <family val="2"/>
    </font>
    <font>
      <b/>
      <i/>
      <sz val="7"/>
      <name val="Arial"/>
      <family val="2"/>
    </font>
    <font>
      <sz val="11"/>
      <name val="Arial"/>
      <family val="2"/>
    </font>
    <font>
      <vertAlign val="superscript"/>
      <sz val="8"/>
      <color indexed="8"/>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8"/>
      </patternFill>
    </fill>
    <fill>
      <patternFill patternType="solid">
        <fgColor indexed="26"/>
        <bgColor indexed="64"/>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13" fillId="0" borderId="0"/>
    <xf numFmtId="0" fontId="13" fillId="0" borderId="0"/>
    <xf numFmtId="0" fontId="13" fillId="0" borderId="0"/>
    <xf numFmtId="0" fontId="38" fillId="0" borderId="0" applyNumberFormat="0" applyFill="0" applyBorder="0" applyAlignment="0" applyProtection="0"/>
    <xf numFmtId="0" fontId="2" fillId="0" borderId="0"/>
    <xf numFmtId="0" fontId="48" fillId="0" borderId="0"/>
    <xf numFmtId="0" fontId="1" fillId="0" borderId="0"/>
  </cellStyleXfs>
  <cellXfs count="196">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locked="0"/>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49" fontId="3" fillId="0" borderId="0" xfId="0" applyNumberFormat="1" applyFont="1" applyAlignment="1" applyProtection="1">
      <protection hidden="1"/>
    </xf>
    <xf numFmtId="0" fontId="7" fillId="2" borderId="0" xfId="0" applyFont="1" applyFill="1" applyProtection="1">
      <protection hidden="1"/>
    </xf>
    <xf numFmtId="0" fontId="12"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0" fontId="8" fillId="2" borderId="0" xfId="0" applyFont="1" applyFill="1" applyAlignment="1" applyProtection="1">
      <protection locked="0"/>
    </xf>
    <xf numFmtId="49" fontId="3" fillId="2" borderId="0" xfId="0" applyNumberFormat="1" applyFont="1" applyFill="1" applyAlignment="1" applyProtection="1">
      <protection locked="0"/>
    </xf>
    <xf numFmtId="49" fontId="3" fillId="0" borderId="0" xfId="0" applyNumberFormat="1" applyFont="1" applyAlignment="1" applyProtection="1">
      <protection locked="0"/>
    </xf>
    <xf numFmtId="166" fontId="14" fillId="4" borderId="4" xfId="1" applyNumberFormat="1" applyFont="1" applyFill="1" applyBorder="1" applyAlignment="1" applyProtection="1">
      <alignment horizontal="right" wrapText="1"/>
      <protection hidden="1"/>
    </xf>
    <xf numFmtId="166" fontId="14"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5"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4" fillId="4" borderId="7" xfId="1" applyNumberFormat="1" applyFont="1" applyFill="1" applyBorder="1" applyAlignment="1" applyProtection="1">
      <alignment horizontal="right" wrapText="1"/>
      <protection hidden="1"/>
    </xf>
    <xf numFmtId="166" fontId="14"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5" fillId="4" borderId="0" xfId="0" applyFont="1" applyFill="1" applyBorder="1" applyProtection="1">
      <protection hidden="1"/>
    </xf>
    <xf numFmtId="167" fontId="3" fillId="4" borderId="0" xfId="0" applyNumberFormat="1" applyFont="1" applyFill="1" applyBorder="1" applyProtection="1">
      <protection hidden="1"/>
    </xf>
    <xf numFmtId="0" fontId="16"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4" fillId="4" borderId="9" xfId="1" applyNumberFormat="1" applyFont="1" applyFill="1" applyBorder="1" applyAlignment="1" applyProtection="1">
      <alignment horizontal="right" wrapText="1"/>
      <protection hidden="1"/>
    </xf>
    <xf numFmtId="166" fontId="14"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5" fillId="4" borderId="10" xfId="0" applyFont="1" applyFill="1" applyBorder="1" applyProtection="1">
      <protection hidden="1"/>
    </xf>
    <xf numFmtId="0" fontId="16"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7" fillId="2" borderId="0" xfId="1" applyNumberFormat="1" applyFont="1" applyFill="1" applyBorder="1" applyAlignment="1" applyProtection="1">
      <alignment horizontal="right" wrapText="1"/>
      <protection hidden="1"/>
    </xf>
    <xf numFmtId="0" fontId="18" fillId="2" borderId="0" xfId="0" applyFont="1" applyFill="1" applyBorder="1" applyProtection="1">
      <protection hidden="1"/>
    </xf>
    <xf numFmtId="167" fontId="17" fillId="2" borderId="0" xfId="0" applyNumberFormat="1" applyFont="1" applyFill="1" applyBorder="1" applyProtection="1">
      <protection hidden="1"/>
    </xf>
    <xf numFmtId="0" fontId="19" fillId="2" borderId="0" xfId="0" applyFont="1" applyFill="1" applyBorder="1" applyProtection="1">
      <protection hidden="1"/>
    </xf>
    <xf numFmtId="0" fontId="20" fillId="2" borderId="0" xfId="0" applyFont="1" applyFill="1" applyBorder="1" applyAlignment="1" applyProtection="1">
      <alignment horizontal="right"/>
      <protection hidden="1"/>
    </xf>
    <xf numFmtId="49" fontId="21" fillId="2" borderId="0" xfId="0" applyNumberFormat="1" applyFont="1" applyFill="1" applyBorder="1" applyAlignment="1" applyProtection="1">
      <alignment horizontal="right"/>
      <protection hidden="1"/>
    </xf>
    <xf numFmtId="0" fontId="22" fillId="2" borderId="0" xfId="0" applyFont="1" applyFill="1" applyBorder="1" applyProtection="1">
      <protection hidden="1"/>
    </xf>
    <xf numFmtId="0" fontId="20" fillId="2" borderId="0" xfId="0" applyFont="1" applyFill="1" applyBorder="1" applyAlignment="1" applyProtection="1">
      <protection hidden="1"/>
    </xf>
    <xf numFmtId="0" fontId="22" fillId="2" borderId="0" xfId="0" applyFont="1" applyFill="1" applyProtection="1">
      <protection hidden="1"/>
    </xf>
    <xf numFmtId="0" fontId="23" fillId="0" borderId="0" xfId="0" applyFont="1" applyProtection="1">
      <protection hidden="1"/>
    </xf>
    <xf numFmtId="0" fontId="24" fillId="0" borderId="0" xfId="0" applyFont="1" applyAlignment="1" applyProtection="1">
      <alignment horizontal="left"/>
      <protection hidden="1"/>
    </xf>
    <xf numFmtId="0" fontId="25" fillId="0" borderId="0" xfId="0" applyNumberFormat="1" applyFont="1" applyAlignment="1" applyProtection="1">
      <alignment horizontal="right" vertical="center" wrapText="1"/>
      <protection hidden="1"/>
    </xf>
    <xf numFmtId="0" fontId="24" fillId="0" borderId="0" xfId="0" applyFont="1" applyProtection="1">
      <protection hidden="1"/>
    </xf>
    <xf numFmtId="1" fontId="24" fillId="0" borderId="0" xfId="0" applyNumberFormat="1" applyFont="1" applyAlignment="1" applyProtection="1">
      <alignment horizontal="right"/>
      <protection hidden="1"/>
    </xf>
    <xf numFmtId="0" fontId="26" fillId="0" borderId="0" xfId="0" applyFont="1" applyAlignment="1" applyProtection="1">
      <alignment horizontal="right"/>
      <protection hidden="1"/>
    </xf>
    <xf numFmtId="0" fontId="26" fillId="0" borderId="0" xfId="0" applyFont="1" applyProtection="1">
      <protection hidden="1"/>
    </xf>
    <xf numFmtId="49" fontId="26" fillId="0" borderId="0" xfId="0" applyNumberFormat="1" applyFont="1" applyFill="1" applyAlignment="1" applyProtection="1">
      <alignment horizontal="right"/>
      <protection hidden="1"/>
    </xf>
    <xf numFmtId="0" fontId="24" fillId="0" borderId="0" xfId="0" applyFont="1" applyAlignment="1" applyProtection="1">
      <protection hidden="1"/>
    </xf>
    <xf numFmtId="0" fontId="24" fillId="0" borderId="0" xfId="0" applyFont="1" applyAlignment="1" applyProtection="1">
      <alignment horizontal="right"/>
      <protection hidden="1"/>
    </xf>
    <xf numFmtId="49" fontId="24" fillId="0" borderId="0" xfId="0" applyNumberFormat="1" applyFont="1" applyAlignment="1" applyProtection="1">
      <protection hidden="1"/>
    </xf>
    <xf numFmtId="49" fontId="25" fillId="0" borderId="0" xfId="0" applyNumberFormat="1" applyFont="1" applyAlignment="1" applyProtection="1">
      <protection hidden="1"/>
    </xf>
    <xf numFmtId="0" fontId="23" fillId="0" borderId="0" xfId="0" applyFont="1" applyFill="1" applyAlignment="1" applyProtection="1">
      <alignment vertical="center"/>
      <protection hidden="1"/>
    </xf>
    <xf numFmtId="1" fontId="24" fillId="0" borderId="0" xfId="0" applyNumberFormat="1" applyFont="1" applyFill="1" applyAlignment="1" applyProtection="1">
      <alignment vertical="center" wrapText="1"/>
      <protection hidden="1"/>
    </xf>
    <xf numFmtId="1" fontId="24" fillId="0" borderId="0" xfId="0" applyNumberFormat="1" applyFont="1" applyFill="1" applyAlignment="1" applyProtection="1">
      <alignment horizontal="left" vertical="center" wrapText="1"/>
      <protection hidden="1"/>
    </xf>
    <xf numFmtId="0" fontId="24" fillId="0" borderId="0" xfId="0" applyFont="1" applyFill="1" applyProtection="1">
      <protection hidden="1"/>
    </xf>
    <xf numFmtId="0" fontId="26" fillId="0" borderId="0" xfId="0" applyFont="1" applyAlignment="1" applyProtection="1">
      <alignment horizontal="left"/>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0" fontId="30" fillId="5" borderId="0" xfId="0" applyNumberFormat="1" applyFont="1" applyFill="1" applyAlignment="1" applyProtection="1">
      <alignment horizontal="right" vertical="center" wrapText="1"/>
      <protection locked="0"/>
    </xf>
    <xf numFmtId="0" fontId="31"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4" fillId="6" borderId="0" xfId="3" applyFont="1" applyFill="1" applyBorder="1" applyAlignment="1" applyProtection="1">
      <alignment horizontal="center"/>
      <protection locked="0"/>
    </xf>
    <xf numFmtId="0" fontId="14" fillId="7" borderId="0" xfId="3" applyFont="1" applyFill="1" applyBorder="1" applyAlignment="1" applyProtection="1">
      <alignment wrapText="1"/>
      <protection locked="0"/>
    </xf>
    <xf numFmtId="0" fontId="14" fillId="7" borderId="0" xfId="3" applyFont="1" applyFill="1" applyBorder="1" applyAlignment="1" applyProtection="1">
      <alignment horizontal="center" wrapText="1"/>
      <protection locked="0"/>
    </xf>
    <xf numFmtId="168" fontId="14" fillId="7" borderId="0" xfId="3" applyNumberFormat="1" applyFont="1" applyFill="1" applyBorder="1" applyAlignment="1" applyProtection="1">
      <alignment horizontal="right" wrapText="1"/>
      <protection locked="0"/>
    </xf>
    <xf numFmtId="168" fontId="33" fillId="7" borderId="0" xfId="3" applyNumberFormat="1" applyFont="1" applyFill="1" applyBorder="1" applyAlignment="1" applyProtection="1">
      <alignment horizontal="left" wrapText="1"/>
      <protection locked="0"/>
    </xf>
    <xf numFmtId="0" fontId="4" fillId="8" borderId="0" xfId="0" applyFont="1" applyFill="1" applyAlignment="1" applyProtection="1">
      <alignment horizontal="left"/>
      <protection locked="0"/>
    </xf>
    <xf numFmtId="0" fontId="3" fillId="8" borderId="0" xfId="3" applyFont="1" applyFill="1" applyBorder="1" applyAlignment="1" applyProtection="1">
      <alignment wrapText="1"/>
      <protection locked="0"/>
    </xf>
    <xf numFmtId="0" fontId="3" fillId="8" borderId="0" xfId="3" applyFont="1" applyFill="1" applyBorder="1" applyAlignment="1" applyProtection="1">
      <alignment horizontal="center" wrapText="1"/>
      <protection locked="0"/>
    </xf>
    <xf numFmtId="168"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14" fillId="0" borderId="0" xfId="3" applyFont="1" applyFill="1" applyBorder="1" applyAlignment="1" applyProtection="1">
      <alignment wrapText="1"/>
      <protection locked="0"/>
    </xf>
    <xf numFmtId="0" fontId="14" fillId="0" borderId="0" xfId="3" applyFont="1" applyFill="1" applyBorder="1" applyAlignment="1" applyProtection="1">
      <alignment horizontal="center" wrapText="1"/>
      <protection locked="0"/>
    </xf>
    <xf numFmtId="168" fontId="14" fillId="0" borderId="0" xfId="3" applyNumberFormat="1" applyFont="1" applyFill="1" applyBorder="1" applyAlignment="1" applyProtection="1">
      <alignment horizontal="right" wrapText="1"/>
      <protection locked="0"/>
    </xf>
    <xf numFmtId="168" fontId="33" fillId="0" borderId="0" xfId="3" applyNumberFormat="1" applyFont="1" applyFill="1" applyBorder="1" applyAlignment="1" applyProtection="1">
      <alignment horizontal="lef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14" fillId="9" borderId="0" xfId="3" applyFont="1" applyFill="1" applyBorder="1" applyAlignment="1" applyProtection="1">
      <alignment wrapText="1"/>
      <protection locked="0"/>
    </xf>
    <xf numFmtId="0" fontId="14" fillId="9" borderId="0" xfId="3" applyFont="1" applyFill="1" applyBorder="1" applyAlignment="1" applyProtection="1">
      <alignment horizontal="center" wrapText="1"/>
      <protection locked="0"/>
    </xf>
    <xf numFmtId="168" fontId="14" fillId="9" borderId="0" xfId="3" applyNumberFormat="1" applyFont="1" applyFill="1" applyBorder="1" applyAlignment="1" applyProtection="1">
      <alignment horizontal="right" wrapText="1"/>
      <protection locked="0"/>
    </xf>
    <xf numFmtId="168" fontId="33" fillId="9" borderId="0" xfId="3" applyNumberFormat="1" applyFont="1" applyFill="1" applyBorder="1" applyAlignment="1" applyProtection="1">
      <alignment horizontal="left" wrapText="1"/>
      <protection locked="0"/>
    </xf>
    <xf numFmtId="0" fontId="4" fillId="9"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0" fillId="0" borderId="0" xfId="0" applyFill="1" applyProtection="1">
      <protection locked="0"/>
    </xf>
    <xf numFmtId="0" fontId="14" fillId="10" borderId="0" xfId="3" applyFont="1" applyFill="1" applyBorder="1" applyAlignment="1" applyProtection="1">
      <alignment wrapText="1"/>
      <protection locked="0"/>
    </xf>
    <xf numFmtId="168" fontId="14" fillId="10" borderId="0" xfId="3" applyNumberFormat="1" applyFont="1" applyFill="1" applyBorder="1" applyAlignment="1" applyProtection="1">
      <alignment horizontal="right" wrapText="1"/>
      <protection locked="0"/>
    </xf>
    <xf numFmtId="168" fontId="33" fillId="10"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4" fillId="0" borderId="0" xfId="0" applyFont="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166" fontId="35" fillId="0" borderId="0" xfId="0" applyNumberFormat="1" applyFont="1" applyAlignment="1" applyProtection="1">
      <alignment horizontal="left"/>
      <protection locked="0"/>
    </xf>
    <xf numFmtId="166" fontId="36" fillId="0" borderId="0" xfId="0" applyNumberFormat="1" applyFont="1" applyAlignment="1" applyProtection="1">
      <alignment horizontal="left"/>
      <protection locked="0"/>
    </xf>
    <xf numFmtId="0" fontId="34" fillId="0" borderId="0" xfId="0" applyFont="1" applyAlignment="1"/>
    <xf numFmtId="0" fontId="34" fillId="0" borderId="0" xfId="0" applyFont="1" applyAlignment="1">
      <alignment horizontal="center" wrapText="1"/>
    </xf>
    <xf numFmtId="0" fontId="0" fillId="0" borderId="0" xfId="0" applyAlignment="1">
      <alignment wrapText="1"/>
    </xf>
    <xf numFmtId="1" fontId="0" fillId="0" borderId="0" xfId="0" applyNumberFormat="1" applyAlignment="1">
      <alignment horizontal="right" wrapText="1"/>
    </xf>
    <xf numFmtId="0" fontId="37" fillId="0" borderId="0" xfId="0" applyFont="1" applyAlignment="1">
      <alignment horizontal="left" wrapText="1"/>
    </xf>
    <xf numFmtId="165" fontId="0" fillId="0" borderId="0" xfId="0" applyNumberFormat="1" applyAlignment="1">
      <alignment horizontal="right" wrapText="1"/>
    </xf>
    <xf numFmtId="49" fontId="3" fillId="0" borderId="0" xfId="0" applyNumberFormat="1" applyFont="1" applyAlignment="1">
      <alignment horizontal="left" wrapText="1"/>
    </xf>
    <xf numFmtId="0" fontId="2" fillId="0" borderId="0" xfId="0" applyFont="1"/>
    <xf numFmtId="0" fontId="40" fillId="0" borderId="0" xfId="0" applyFont="1" applyProtection="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0" fontId="41" fillId="0" borderId="0" xfId="0" applyFont="1" applyAlignment="1" applyProtection="1">
      <alignment wrapText="1"/>
      <protection locked="0"/>
    </xf>
    <xf numFmtId="0" fontId="42" fillId="0" borderId="0" xfId="0" applyFont="1" applyAlignment="1" applyProtection="1">
      <alignment wrapText="1"/>
      <protection locked="0"/>
    </xf>
    <xf numFmtId="166" fontId="43" fillId="0" borderId="0" xfId="0" applyNumberFormat="1" applyFont="1" applyAlignment="1" applyProtection="1">
      <alignment wrapText="1"/>
      <protection locked="0"/>
    </xf>
    <xf numFmtId="0" fontId="43" fillId="0" borderId="0" xfId="0" applyFont="1" applyAlignment="1" applyProtection="1">
      <alignment wrapText="1"/>
      <protection locked="0"/>
    </xf>
    <xf numFmtId="0" fontId="43" fillId="0" borderId="0" xfId="0" applyFont="1" applyProtection="1">
      <protection locked="0"/>
    </xf>
    <xf numFmtId="0" fontId="44" fillId="0" borderId="0" xfId="0" applyFont="1" applyProtection="1">
      <protection locked="0"/>
    </xf>
    <xf numFmtId="168" fontId="33" fillId="0" borderId="0" xfId="2" applyNumberFormat="1" applyFont="1" applyFill="1" applyBorder="1" applyAlignment="1" applyProtection="1">
      <alignment horizontal="left" wrapText="1"/>
      <protection locked="0"/>
    </xf>
    <xf numFmtId="0" fontId="14" fillId="0" borderId="0" xfId="2" applyFont="1" applyFill="1" applyBorder="1" applyAlignment="1">
      <alignment wrapText="1"/>
    </xf>
    <xf numFmtId="0" fontId="14" fillId="0" borderId="0" xfId="2" applyFont="1" applyFill="1" applyBorder="1" applyAlignment="1">
      <alignment vertical="top" wrapText="1"/>
    </xf>
    <xf numFmtId="0" fontId="14" fillId="0" borderId="0" xfId="2" applyFont="1" applyFill="1" applyBorder="1" applyAlignment="1">
      <alignment horizontal="left" vertical="top" wrapText="1"/>
    </xf>
    <xf numFmtId="0" fontId="3" fillId="0" borderId="0" xfId="0" applyFont="1" applyAlignment="1" applyProtection="1">
      <alignment horizontal="right"/>
      <protection locked="0"/>
    </xf>
    <xf numFmtId="0" fontId="41" fillId="0" borderId="0" xfId="0" applyFont="1" applyAlignment="1"/>
    <xf numFmtId="0" fontId="0" fillId="0" borderId="0" xfId="0" applyAlignment="1"/>
    <xf numFmtId="0" fontId="30" fillId="0" borderId="0" xfId="0" applyFont="1" applyAlignment="1">
      <alignment horizontal="left" wrapText="1"/>
    </xf>
    <xf numFmtId="0" fontId="30" fillId="0" borderId="0" xfId="0" applyFont="1" applyAlignment="1">
      <alignment horizontal="left" vertical="center" wrapText="1"/>
    </xf>
    <xf numFmtId="0" fontId="30" fillId="0" borderId="0" xfId="0" applyFont="1" applyAlignment="1">
      <alignment wrapText="1"/>
    </xf>
    <xf numFmtId="1" fontId="30" fillId="0" borderId="0" xfId="0" applyNumberFormat="1" applyFont="1" applyAlignment="1">
      <alignment horizontal="right" wrapText="1"/>
    </xf>
    <xf numFmtId="0" fontId="45" fillId="0" borderId="0" xfId="0" applyFont="1" applyAlignment="1">
      <alignment horizontal="left" wrapText="1"/>
    </xf>
    <xf numFmtId="0" fontId="30" fillId="0" borderId="0" xfId="0" applyFont="1" applyAlignment="1">
      <alignment horizontal="right" wrapText="1"/>
    </xf>
    <xf numFmtId="0" fontId="46" fillId="0" borderId="0" xfId="0" applyFont="1" applyAlignment="1">
      <alignment horizontal="right" wrapText="1"/>
    </xf>
    <xf numFmtId="1" fontId="47" fillId="0" borderId="0" xfId="0" applyNumberFormat="1" applyFont="1" applyAlignment="1">
      <alignment horizontal="right" wrapText="1"/>
    </xf>
    <xf numFmtId="0" fontId="37" fillId="0" borderId="0" xfId="0" applyFont="1" applyAlignment="1">
      <alignment horizontal="left"/>
    </xf>
    <xf numFmtId="0" fontId="41" fillId="0" borderId="0" xfId="0" applyFont="1" applyAlignment="1">
      <alignment horizontal="left" wrapText="1"/>
    </xf>
    <xf numFmtId="0" fontId="41"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14" fillId="0" borderId="0" xfId="2" applyFont="1" applyFill="1" applyBorder="1" applyAlignment="1">
      <alignment horizontal="left" wrapText="1"/>
    </xf>
    <xf numFmtId="0" fontId="3" fillId="0" borderId="0" xfId="0" applyFont="1" applyAlignment="1" applyProtection="1">
      <alignment wrapText="1"/>
      <protection locked="0"/>
    </xf>
    <xf numFmtId="0" fontId="30" fillId="0" borderId="0" xfId="0" applyFont="1" applyAlignment="1">
      <alignment horizontal="left" wrapText="1"/>
    </xf>
    <xf numFmtId="0" fontId="30" fillId="0" borderId="0" xfId="0" applyFont="1" applyAlignment="1">
      <alignment horizontal="left" vertical="center" wrapText="1"/>
    </xf>
    <xf numFmtId="0" fontId="0" fillId="0" borderId="0" xfId="0" applyAlignment="1">
      <alignment horizontal="left" vertical="center" wrapText="1"/>
    </xf>
    <xf numFmtId="0" fontId="41" fillId="0" borderId="0" xfId="0" applyFont="1" applyAlignment="1">
      <alignment horizontal="left" wrapText="1"/>
    </xf>
    <xf numFmtId="0" fontId="2"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1" fontId="32" fillId="6" borderId="0" xfId="0" applyNumberFormat="1" applyFont="1" applyFill="1" applyAlignment="1" applyProtection="1">
      <alignment horizontal="center" vertical="center" wrapText="1"/>
      <protection locked="0"/>
    </xf>
    <xf numFmtId="0" fontId="0" fillId="0" borderId="0" xfId="0" applyAlignment="1">
      <alignment horizontal="center" vertical="center" wrapText="1"/>
    </xf>
    <xf numFmtId="49" fontId="39" fillId="0" borderId="0" xfId="4" applyNumberFormat="1" applyFont="1" applyAlignment="1"/>
    <xf numFmtId="0" fontId="39" fillId="0" borderId="0" xfId="4" applyFont="1" applyAlignment="1"/>
    <xf numFmtId="49" fontId="39" fillId="0" borderId="0" xfId="4" applyNumberFormat="1" applyFont="1" applyAlignment="1">
      <alignment horizontal="left" wrapText="1"/>
    </xf>
    <xf numFmtId="0" fontId="39" fillId="0" borderId="0" xfId="4" applyFont="1" applyAlignment="1">
      <alignment horizontal="left" wrapText="1"/>
    </xf>
    <xf numFmtId="49" fontId="3" fillId="0" borderId="0" xfId="0" applyNumberFormat="1" applyFont="1" applyAlignment="1" applyProtection="1">
      <alignment horizontal="left"/>
      <protection locked="0"/>
    </xf>
  </cellXfs>
  <cellStyles count="8">
    <cellStyle name="Hyperlink 2" xfId="4"/>
    <cellStyle name="Normal" xfId="0" builtinId="0"/>
    <cellStyle name="Normal 2" xfId="5"/>
    <cellStyle name="Normal 2 2" xfId="6"/>
    <cellStyle name="Normal 3" xfId="7"/>
    <cellStyle name="Normal_NOx 2"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Municipal waste collection
</a:t>
            </a:r>
          </a:p>
        </c:rich>
      </c:tx>
      <c:layout>
        <c:manualLayout>
          <c:xMode val="edge"/>
          <c:yMode val="edge"/>
          <c:x val="0.41025671599612656"/>
          <c:y val="2.1341566668391043E-2"/>
        </c:manualLayout>
      </c:layout>
      <c:overlay val="0"/>
      <c:spPr>
        <a:noFill/>
        <a:ln w="25400">
          <a:noFill/>
        </a:ln>
      </c:spPr>
    </c:title>
    <c:autoTitleDeleted val="0"/>
    <c:plotArea>
      <c:layout>
        <c:manualLayout>
          <c:layoutTarget val="inner"/>
          <c:xMode val="edge"/>
          <c:yMode val="edge"/>
          <c:x val="0.15262526636760659"/>
          <c:y val="0.14634217144039571"/>
          <c:w val="0.81929242986131234"/>
          <c:h val="0.61890543338334014"/>
        </c:manualLayout>
      </c:layout>
      <c:barChart>
        <c:barDir val="col"/>
        <c:grouping val="clustered"/>
        <c:varyColors val="0"/>
        <c:ser>
          <c:idx val="0"/>
          <c:order val="0"/>
          <c:tx>
            <c:strRef>
              <c:f>MWCollect!$D$28:$X$28</c:f>
              <c:strCache>
                <c:ptCount val="1"/>
                <c:pt idx="0">
                  <c:v>1990 1995 1996 1997 1998 1999 2000 2001 2002 2003 2004 2005 2006 2007 2008 2009 2010 2011 2012 2013 2014</c:v>
                </c:pt>
              </c:strCache>
            </c:strRef>
          </c:tx>
          <c:spPr>
            <a:gradFill rotWithShape="0">
              <a:gsLst>
                <a:gs pos="0">
                  <a:srgbClr xmlns:mc="http://schemas.openxmlformats.org/markup-compatibility/2006" xmlns:a14="http://schemas.microsoft.com/office/drawing/2010/main" val="993300" mc:Ignorable="a14" a14:legacySpreadsheetColorIndex="60"/>
                </a:gs>
                <a:gs pos="100000">
                  <a:srgbClr xmlns:mc="http://schemas.openxmlformats.org/markup-compatibility/2006" xmlns:a14="http://schemas.microsoft.com/office/drawing/2010/main" val="471800" mc:Ignorable="a14" a14:legacySpreadsheetColorIndex="60">
                    <a:gamma/>
                    <a:shade val="46275"/>
                    <a:invGamma/>
                  </a:srgbClr>
                </a:gs>
              </a:gsLst>
              <a:lin ang="0" scaled="1"/>
            </a:gradFill>
            <a:ln w="12700">
              <a:solidFill>
                <a:srgbClr val="000000"/>
              </a:solidFill>
              <a:prstDash val="solid"/>
            </a:ln>
          </c:spPr>
          <c:invertIfNegative val="0"/>
          <c:cat>
            <c:strRef>
              <c:f>MWCollect!$D$28:$X$28</c:f>
              <c:strCach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strCache>
            </c:strRef>
          </c:cat>
          <c:val>
            <c:numRef>
              <c:f>MWCollect!$D$29:$X$29</c:f>
              <c:numCache>
                <c:formatCode>0</c:formatCode>
                <c:ptCount val="21"/>
                <c:pt idx="0">
                  <c:v>0</c:v>
                </c:pt>
                <c:pt idx="1">
                  <c:v>0</c:v>
                </c:pt>
                <c:pt idx="2">
                  <c:v>0</c:v>
                </c:pt>
                <c:pt idx="3">
                  <c:v>0</c:v>
                </c:pt>
                <c:pt idx="4" formatCode="General">
                  <c:v>0</c:v>
                </c:pt>
                <c:pt idx="5" formatCode="General">
                  <c:v>0</c:v>
                </c:pt>
                <c:pt idx="6" formatCode="General">
                  <c:v>0</c:v>
                </c:pt>
                <c:pt idx="7" formatCode="General">
                  <c:v>0</c:v>
                </c:pt>
                <c:pt idx="8" formatCode="General">
                  <c:v>0</c:v>
                </c:pt>
                <c:pt idx="9" formatCode="General">
                  <c:v>1057</c:v>
                </c:pt>
                <c:pt idx="10" formatCode="General">
                  <c:v>988</c:v>
                </c:pt>
                <c:pt idx="11" formatCode="General">
                  <c:v>1279</c:v>
                </c:pt>
                <c:pt idx="12" formatCode="General">
                  <c:v>1229</c:v>
                </c:pt>
                <c:pt idx="13" formatCode="General">
                  <c:v>1245</c:v>
                </c:pt>
                <c:pt idx="14" formatCode="General">
                  <c:v>1218</c:v>
                </c:pt>
                <c:pt idx="15" formatCode="General">
                  <c:v>1313</c:v>
                </c:pt>
                <c:pt idx="16" formatCode="General">
                  <c:v>1396</c:v>
                </c:pt>
                <c:pt idx="17" formatCode="General">
                  <c:v>1791</c:v>
                </c:pt>
                <c:pt idx="18" formatCode="General">
                  <c:v>1469</c:v>
                </c:pt>
                <c:pt idx="19" formatCode="General">
                  <c:v>0</c:v>
                </c:pt>
                <c:pt idx="20" formatCode="General">
                  <c:v>0</c:v>
                </c:pt>
              </c:numCache>
            </c:numRef>
          </c:val>
        </c:ser>
        <c:dLbls>
          <c:showLegendKey val="0"/>
          <c:showVal val="0"/>
          <c:showCatName val="0"/>
          <c:showSerName val="0"/>
          <c:showPercent val="0"/>
          <c:showBubbleSize val="0"/>
        </c:dLbls>
        <c:gapWidth val="30"/>
        <c:axId val="226976128"/>
        <c:axId val="226978048"/>
      </c:barChart>
      <c:catAx>
        <c:axId val="226976128"/>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en-GB"/>
                  <a:t>Time (year)</a:t>
                </a:r>
              </a:p>
            </c:rich>
          </c:tx>
          <c:layout>
            <c:manualLayout>
              <c:xMode val="edge"/>
              <c:yMode val="edge"/>
              <c:x val="0.84127046821824769"/>
              <c:y val="0.8963458000724235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226978048"/>
        <c:crosses val="autoZero"/>
        <c:auto val="1"/>
        <c:lblAlgn val="ctr"/>
        <c:lblOffset val="100"/>
        <c:tickLblSkip val="1"/>
        <c:tickMarkSkip val="1"/>
        <c:noMultiLvlLbl val="0"/>
      </c:catAx>
      <c:valAx>
        <c:axId val="22697804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GB"/>
                  <a:t>Quantity (1000 tonnes)</a:t>
                </a:r>
              </a:p>
            </c:rich>
          </c:tx>
          <c:layout>
            <c:manualLayout>
              <c:xMode val="edge"/>
              <c:yMode val="edge"/>
              <c:x val="4.0293070321048147E-2"/>
              <c:y val="0.207318076207227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2269761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358140</xdr:colOff>
      <xdr:row>9</xdr:row>
      <xdr:rowOff>0</xdr:rowOff>
    </xdr:from>
    <xdr:to>
      <xdr:col>27</xdr:col>
      <xdr:colOff>114300</xdr:colOff>
      <xdr:row>23</xdr:row>
      <xdr:rowOff>152400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129540</xdr:colOff>
      <xdr:row>23</xdr:row>
      <xdr:rowOff>160020</xdr:rowOff>
    </xdr:from>
    <xdr:to>
      <xdr:col>26</xdr:col>
      <xdr:colOff>190500</xdr:colOff>
      <xdr:row>25</xdr:row>
      <xdr:rowOff>0</xdr:rowOff>
    </xdr:to>
    <xdr:sp macro="" textlink="">
      <xdr:nvSpPr>
        <xdr:cNvPr id="3" name="Text Box 3"/>
        <xdr:cNvSpPr txBox="1">
          <a:spLocks noChangeArrowheads="1"/>
        </xdr:cNvSpPr>
      </xdr:nvSpPr>
      <xdr:spPr bwMode="auto">
        <a:xfrm>
          <a:off x="6545580" y="3573780"/>
          <a:ext cx="3413760" cy="17526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T205"/>
  <sheetViews>
    <sheetView tabSelected="1" view="pageBreakPreview" zoomScale="85" zoomScaleNormal="70" zoomScaleSheetLayoutView="85" workbookViewId="0">
      <pane ySplit="31" topLeftCell="A32" activePane="bottomLeft" state="frozenSplit"/>
      <selection pane="bottomLeft" activeCell="B32" sqref="B32"/>
    </sheetView>
  </sheetViews>
  <sheetFormatPr defaultColWidth="9.109375" defaultRowHeight="13.2" x14ac:dyDescent="0.25"/>
  <cols>
    <col min="1" max="1" width="2.5546875" style="1" customWidth="1"/>
    <col min="2" max="2" width="18" style="1" customWidth="1"/>
    <col min="3" max="3" width="7.44140625" style="1" bestFit="1" customWidth="1"/>
    <col min="4" max="4" width="6.6640625" style="2" customWidth="1"/>
    <col min="5" max="5" width="3.109375" style="3" customWidth="1"/>
    <col min="6" max="6" width="6.6640625" style="2" customWidth="1"/>
    <col min="7" max="7" width="3.109375" style="3" customWidth="1"/>
    <col min="8" max="8" width="6.6640625" style="2" customWidth="1"/>
    <col min="9" max="9" width="3.109375" style="3" customWidth="1"/>
    <col min="10" max="10" width="6.6640625" style="2" customWidth="1"/>
    <col min="11" max="11" width="3.109375" style="3" customWidth="1"/>
    <col min="12" max="12" width="6.88671875" style="2" customWidth="1"/>
    <col min="13" max="13" width="3.109375" style="3" customWidth="1"/>
    <col min="14" max="14" width="6.6640625" style="2" customWidth="1"/>
    <col min="15" max="15" width="3.109375" style="3" customWidth="1"/>
    <col min="16" max="16" width="6.6640625" style="2" customWidth="1"/>
    <col min="17" max="17" width="3.109375" style="3" customWidth="1"/>
    <col min="18" max="18" width="6.6640625" style="2" customWidth="1"/>
    <col min="19" max="19" width="3.109375" style="3" customWidth="1"/>
    <col min="20" max="20" width="6.6640625" style="2" customWidth="1"/>
    <col min="21" max="21" width="3.109375" style="3" customWidth="1"/>
    <col min="22" max="22" width="6.6640625" style="2" customWidth="1"/>
    <col min="23" max="23" width="3.109375" style="3" customWidth="1"/>
    <col min="24" max="24" width="6.6640625" style="2" customWidth="1"/>
    <col min="25" max="25" width="3.109375" style="3" customWidth="1"/>
    <col min="26" max="26" width="6.6640625" style="2" customWidth="1"/>
    <col min="27" max="27" width="3.109375" style="3" customWidth="1"/>
    <col min="28" max="28" width="6.6640625" style="3" customWidth="1"/>
    <col min="29" max="29" width="3.109375" style="3" customWidth="1"/>
    <col min="30" max="30" width="6.6640625" style="3" customWidth="1"/>
    <col min="31" max="31" width="3.109375" style="3" customWidth="1"/>
    <col min="32" max="32" width="6.6640625" style="2" customWidth="1"/>
    <col min="33" max="33" width="3.109375" style="3" customWidth="1"/>
    <col min="34" max="34" width="6.6640625" style="2" customWidth="1"/>
    <col min="35" max="35" width="3.109375" style="3" customWidth="1"/>
    <col min="36" max="36" width="6.6640625" style="3" customWidth="1"/>
    <col min="37" max="37" width="3.109375" style="3" customWidth="1"/>
    <col min="38" max="38" width="6.6640625" style="3" customWidth="1"/>
    <col min="39" max="39" width="3.109375" style="3" customWidth="1"/>
    <col min="40" max="40" width="6.6640625" style="3" customWidth="1"/>
    <col min="41" max="41" width="3.109375" style="3" customWidth="1"/>
    <col min="42" max="42" width="6.33203125" style="2" customWidth="1"/>
    <col min="43" max="43" width="3.109375" style="3" customWidth="1"/>
    <col min="44" max="44" width="6.33203125" style="2" customWidth="1"/>
    <col min="45" max="45" width="3.109375" style="3" customWidth="1"/>
    <col min="46" max="16384" width="9.109375" style="1"/>
  </cols>
  <sheetData>
    <row r="1" spans="2:46" hidden="1" x14ac:dyDescent="0.25"/>
    <row r="2" spans="2:46" s="8"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5"/>
      <c r="AK2" s="5"/>
      <c r="AL2" s="5"/>
      <c r="AM2" s="5"/>
      <c r="AN2" s="5"/>
      <c r="AO2" s="5"/>
      <c r="AP2" s="4"/>
      <c r="AQ2" s="5"/>
      <c r="AR2" s="4"/>
      <c r="AS2" s="5"/>
    </row>
    <row r="3" spans="2:46"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2"/>
      <c r="AG3" s="10"/>
      <c r="AH3" s="12"/>
      <c r="AI3" s="10"/>
      <c r="AJ3" s="10"/>
      <c r="AK3" s="10"/>
      <c r="AL3" s="10"/>
      <c r="AM3" s="10"/>
      <c r="AN3" s="10"/>
      <c r="AO3" s="10"/>
      <c r="AP3" s="12"/>
      <c r="AQ3" s="10"/>
      <c r="AR3" s="12"/>
      <c r="AS3" s="10"/>
    </row>
    <row r="4" spans="2:46" s="14" customFormat="1" ht="4.95"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2"/>
      <c r="AG4" s="10"/>
      <c r="AH4" s="12"/>
      <c r="AI4" s="10"/>
      <c r="AJ4" s="10"/>
      <c r="AK4" s="10"/>
      <c r="AL4" s="10"/>
      <c r="AM4" s="10"/>
      <c r="AN4" s="10"/>
      <c r="AO4" s="10"/>
      <c r="AP4" s="12"/>
      <c r="AQ4" s="10"/>
      <c r="AR4" s="12"/>
      <c r="AS4" s="10"/>
    </row>
    <row r="5" spans="2:46"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2</v>
      </c>
      <c r="Y5" s="22"/>
      <c r="Z5" s="20"/>
      <c r="AA5" s="19"/>
      <c r="AB5" s="19"/>
      <c r="AC5" s="19"/>
      <c r="AD5" s="19"/>
      <c r="AE5" s="19"/>
      <c r="AF5" s="23"/>
      <c r="AG5" s="23"/>
      <c r="AH5" s="23"/>
      <c r="AI5" s="23"/>
      <c r="AJ5" s="19"/>
      <c r="AK5" s="19"/>
      <c r="AL5" s="19"/>
      <c r="AM5" s="19"/>
      <c r="AN5" s="19"/>
      <c r="AO5" s="19"/>
      <c r="AP5" s="23"/>
      <c r="AQ5" s="23"/>
      <c r="AR5" s="23"/>
      <c r="AS5" s="23"/>
      <c r="AT5" s="24"/>
    </row>
    <row r="6" spans="2:46" s="14" customFormat="1" ht="5.4" customHeight="1" x14ac:dyDescent="0.3">
      <c r="B6" s="25"/>
      <c r="C6" s="25"/>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23"/>
      <c r="AG6" s="23"/>
      <c r="AH6" s="23"/>
      <c r="AI6" s="23"/>
      <c r="AJ6" s="19"/>
      <c r="AK6" s="19"/>
      <c r="AL6" s="19"/>
      <c r="AM6" s="19"/>
      <c r="AN6" s="19"/>
      <c r="AO6" s="19"/>
      <c r="AP6" s="23"/>
      <c r="AQ6" s="23"/>
      <c r="AR6" s="23"/>
      <c r="AS6" s="23"/>
      <c r="AT6" s="24"/>
    </row>
    <row r="7" spans="2:46" s="8" customFormat="1" ht="15.75" customHeight="1" x14ac:dyDescent="0.3">
      <c r="B7" s="16"/>
      <c r="C7" s="16"/>
      <c r="D7" s="5"/>
      <c r="E7" s="5"/>
      <c r="F7" s="26" t="s">
        <v>3</v>
      </c>
      <c r="G7" s="5"/>
      <c r="H7" s="26"/>
      <c r="I7" s="5"/>
      <c r="J7" s="4"/>
      <c r="K7" s="27"/>
      <c r="L7" s="28"/>
      <c r="M7" s="29"/>
      <c r="N7" s="28"/>
      <c r="O7" s="28"/>
      <c r="P7" s="30"/>
      <c r="Q7" s="5"/>
      <c r="R7" s="186" t="s">
        <v>4</v>
      </c>
      <c r="S7" s="187"/>
      <c r="T7" s="187"/>
      <c r="U7" s="187"/>
      <c r="V7" s="187"/>
      <c r="W7" s="187"/>
      <c r="X7" s="188"/>
      <c r="Y7" s="31"/>
      <c r="Z7" s="29"/>
      <c r="AA7" s="28"/>
      <c r="AB7" s="28"/>
      <c r="AC7" s="28"/>
      <c r="AD7" s="28"/>
      <c r="AE7" s="28"/>
      <c r="AF7" s="32"/>
      <c r="AG7" s="32"/>
      <c r="AH7" s="32"/>
      <c r="AI7" s="32"/>
      <c r="AJ7" s="28"/>
      <c r="AK7" s="28"/>
      <c r="AL7" s="28"/>
      <c r="AM7" s="28"/>
      <c r="AN7" s="28"/>
      <c r="AO7" s="28"/>
      <c r="AP7" s="32"/>
      <c r="AQ7" s="32"/>
      <c r="AR7" s="32"/>
      <c r="AS7" s="32"/>
      <c r="AT7" s="33"/>
    </row>
    <row r="8" spans="2:46" s="14" customFormat="1" ht="6" customHeight="1" x14ac:dyDescent="0.3">
      <c r="B8" s="25"/>
      <c r="C8" s="25"/>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23"/>
      <c r="AG8" s="23"/>
      <c r="AH8" s="23"/>
      <c r="AI8" s="23"/>
      <c r="AJ8" s="19"/>
      <c r="AK8" s="19"/>
      <c r="AL8" s="19"/>
      <c r="AM8" s="19"/>
      <c r="AN8" s="19"/>
      <c r="AO8" s="19"/>
      <c r="AP8" s="23"/>
      <c r="AQ8" s="23"/>
      <c r="AR8" s="23"/>
      <c r="AS8" s="23"/>
      <c r="AT8" s="24"/>
    </row>
    <row r="9" spans="2:46" s="14" customFormat="1" ht="13.5" customHeight="1" x14ac:dyDescent="0.3">
      <c r="B9" s="25"/>
      <c r="C9" s="25"/>
      <c r="D9" s="10"/>
      <c r="E9" s="10"/>
      <c r="F9" s="11"/>
      <c r="G9" s="10"/>
      <c r="H9" s="34"/>
      <c r="I9" s="35"/>
      <c r="J9" s="35"/>
      <c r="K9" s="35"/>
      <c r="L9" s="35"/>
      <c r="M9" s="35"/>
      <c r="N9" s="35"/>
      <c r="O9" s="36"/>
      <c r="P9" s="36"/>
      <c r="Q9" s="36"/>
      <c r="R9" s="37"/>
      <c r="S9" s="38"/>
      <c r="T9" s="38"/>
      <c r="U9" s="39"/>
      <c r="V9" s="40"/>
      <c r="W9" s="41"/>
      <c r="X9" s="42"/>
      <c r="Y9" s="43"/>
      <c r="Z9" s="42"/>
      <c r="AA9" s="40"/>
      <c r="AB9" s="44"/>
      <c r="AC9" s="19"/>
      <c r="AD9" s="19"/>
      <c r="AE9" s="19"/>
      <c r="AF9" s="23"/>
      <c r="AG9" s="23"/>
      <c r="AH9" s="23"/>
      <c r="AI9" s="23"/>
      <c r="AJ9" s="19"/>
      <c r="AK9" s="19"/>
      <c r="AL9" s="19"/>
      <c r="AM9" s="19"/>
      <c r="AN9" s="19"/>
      <c r="AO9" s="19"/>
      <c r="AP9" s="23"/>
      <c r="AQ9" s="23"/>
      <c r="AR9" s="23"/>
      <c r="AS9" s="23"/>
      <c r="AT9" s="24"/>
    </row>
    <row r="10" spans="2:46" s="14" customFormat="1" ht="13.5" customHeight="1" x14ac:dyDescent="0.3">
      <c r="B10" s="25"/>
      <c r="C10" s="25"/>
      <c r="D10" s="10"/>
      <c r="E10" s="10"/>
      <c r="F10" s="11"/>
      <c r="G10" s="10"/>
      <c r="H10" s="45"/>
      <c r="I10" s="46"/>
      <c r="J10" s="46"/>
      <c r="K10" s="46"/>
      <c r="L10" s="46"/>
      <c r="M10" s="46"/>
      <c r="N10" s="46"/>
      <c r="O10" s="47"/>
      <c r="P10" s="47"/>
      <c r="Q10" s="47"/>
      <c r="R10" s="48"/>
      <c r="S10" s="49"/>
      <c r="T10" s="50"/>
      <c r="U10" s="51"/>
      <c r="V10" s="52"/>
      <c r="W10" s="53"/>
      <c r="X10" s="54"/>
      <c r="Y10" s="55"/>
      <c r="Z10" s="54"/>
      <c r="AA10" s="52"/>
      <c r="AB10" s="56"/>
      <c r="AC10" s="19"/>
      <c r="AD10" s="19"/>
      <c r="AE10" s="19"/>
      <c r="AF10" s="23"/>
      <c r="AG10" s="23"/>
      <c r="AH10" s="23"/>
      <c r="AI10" s="23"/>
      <c r="AJ10" s="19"/>
      <c r="AK10" s="19"/>
      <c r="AL10" s="19"/>
      <c r="AM10" s="19"/>
      <c r="AN10" s="19"/>
      <c r="AO10" s="19"/>
      <c r="AP10" s="23"/>
      <c r="AQ10" s="23"/>
      <c r="AR10" s="23"/>
      <c r="AS10" s="23"/>
      <c r="AT10" s="24"/>
    </row>
    <row r="11" spans="2:46" s="14" customFormat="1" ht="13.5" customHeight="1" x14ac:dyDescent="0.3">
      <c r="B11" s="25"/>
      <c r="C11" s="25"/>
      <c r="D11" s="10"/>
      <c r="E11" s="10"/>
      <c r="F11" s="11"/>
      <c r="G11" s="10"/>
      <c r="H11" s="45"/>
      <c r="I11" s="46"/>
      <c r="J11" s="46"/>
      <c r="K11" s="46"/>
      <c r="L11" s="46"/>
      <c r="M11" s="46"/>
      <c r="N11" s="46"/>
      <c r="O11" s="47"/>
      <c r="P11" s="47"/>
      <c r="Q11" s="47"/>
      <c r="R11" s="48"/>
      <c r="S11" s="49"/>
      <c r="T11" s="50"/>
      <c r="U11" s="51"/>
      <c r="V11" s="52"/>
      <c r="W11" s="53"/>
      <c r="X11" s="54"/>
      <c r="Y11" s="55"/>
      <c r="Z11" s="54"/>
      <c r="AA11" s="52"/>
      <c r="AB11" s="56"/>
      <c r="AC11" s="19"/>
      <c r="AD11" s="19"/>
      <c r="AE11" s="19"/>
      <c r="AF11" s="23"/>
      <c r="AG11" s="23"/>
      <c r="AH11" s="23"/>
      <c r="AI11" s="23"/>
      <c r="AJ11" s="19"/>
      <c r="AK11" s="19"/>
      <c r="AL11" s="19"/>
      <c r="AM11" s="19"/>
      <c r="AN11" s="19"/>
      <c r="AO11" s="19"/>
      <c r="AP11" s="23"/>
      <c r="AQ11" s="23"/>
      <c r="AR11" s="23"/>
      <c r="AS11" s="23"/>
      <c r="AT11" s="24"/>
    </row>
    <row r="12" spans="2:46" s="14" customFormat="1" ht="13.5" customHeight="1" x14ac:dyDescent="0.3">
      <c r="B12" s="25"/>
      <c r="C12" s="25"/>
      <c r="D12" s="10"/>
      <c r="E12" s="10"/>
      <c r="F12" s="11"/>
      <c r="G12" s="10"/>
      <c r="H12" s="45"/>
      <c r="I12" s="47"/>
      <c r="J12" s="57"/>
      <c r="K12" s="47"/>
      <c r="L12" s="47"/>
      <c r="M12" s="46"/>
      <c r="N12" s="46"/>
      <c r="O12" s="47"/>
      <c r="P12" s="47"/>
      <c r="Q12" s="47"/>
      <c r="R12" s="48"/>
      <c r="S12" s="49"/>
      <c r="T12" s="50"/>
      <c r="U12" s="51"/>
      <c r="V12" s="52"/>
      <c r="W12" s="53"/>
      <c r="X12" s="54"/>
      <c r="Y12" s="55"/>
      <c r="Z12" s="54"/>
      <c r="AA12" s="52"/>
      <c r="AB12" s="56"/>
      <c r="AC12" s="19"/>
      <c r="AD12" s="19"/>
      <c r="AE12" s="19"/>
      <c r="AF12" s="23"/>
      <c r="AG12" s="23"/>
      <c r="AH12" s="23"/>
      <c r="AI12" s="23"/>
      <c r="AJ12" s="19"/>
      <c r="AK12" s="19"/>
      <c r="AL12" s="19"/>
      <c r="AM12" s="19"/>
      <c r="AN12" s="19"/>
      <c r="AO12" s="19"/>
      <c r="AP12" s="23"/>
      <c r="AQ12" s="23"/>
      <c r="AR12" s="23"/>
      <c r="AS12" s="23"/>
      <c r="AT12" s="24"/>
    </row>
    <row r="13" spans="2:46" s="14" customFormat="1" ht="13.5" customHeight="1" x14ac:dyDescent="0.3">
      <c r="B13" s="25"/>
      <c r="C13" s="25"/>
      <c r="D13" s="10"/>
      <c r="E13" s="10"/>
      <c r="F13" s="11"/>
      <c r="G13" s="10"/>
      <c r="H13" s="45"/>
      <c r="I13" s="46"/>
      <c r="J13" s="46"/>
      <c r="K13" s="46"/>
      <c r="L13" s="46"/>
      <c r="M13" s="46"/>
      <c r="N13" s="46"/>
      <c r="O13" s="47"/>
      <c r="P13" s="47"/>
      <c r="Q13" s="47"/>
      <c r="R13" s="48"/>
      <c r="S13" s="49"/>
      <c r="T13" s="50"/>
      <c r="U13" s="51"/>
      <c r="V13" s="52"/>
      <c r="W13" s="53"/>
      <c r="X13" s="54"/>
      <c r="Y13" s="55"/>
      <c r="Z13" s="54"/>
      <c r="AA13" s="52"/>
      <c r="AB13" s="56"/>
      <c r="AC13" s="19"/>
      <c r="AD13" s="19"/>
      <c r="AE13" s="19"/>
      <c r="AF13" s="23"/>
      <c r="AG13" s="23"/>
      <c r="AH13" s="23"/>
      <c r="AI13" s="23"/>
      <c r="AJ13" s="19"/>
      <c r="AK13" s="19"/>
      <c r="AL13" s="19"/>
      <c r="AM13" s="19"/>
      <c r="AN13" s="19"/>
      <c r="AO13" s="19"/>
      <c r="AP13" s="23"/>
      <c r="AQ13" s="23"/>
      <c r="AR13" s="23"/>
      <c r="AS13" s="23"/>
      <c r="AT13" s="24"/>
    </row>
    <row r="14" spans="2:46" s="14" customFormat="1" ht="13.5" customHeight="1" x14ac:dyDescent="0.3">
      <c r="B14" s="25"/>
      <c r="C14" s="25"/>
      <c r="D14" s="10"/>
      <c r="E14" s="10"/>
      <c r="F14" s="11"/>
      <c r="G14" s="10"/>
      <c r="H14" s="45"/>
      <c r="I14" s="46"/>
      <c r="J14" s="46"/>
      <c r="K14" s="46"/>
      <c r="L14" s="46"/>
      <c r="M14" s="46"/>
      <c r="N14" s="46"/>
      <c r="O14" s="47"/>
      <c r="P14" s="47"/>
      <c r="Q14" s="47"/>
      <c r="R14" s="48"/>
      <c r="S14" s="49"/>
      <c r="T14" s="50"/>
      <c r="U14" s="51"/>
      <c r="V14" s="52"/>
      <c r="W14" s="53"/>
      <c r="X14" s="54"/>
      <c r="Y14" s="55"/>
      <c r="Z14" s="54"/>
      <c r="AA14" s="52"/>
      <c r="AB14" s="56"/>
      <c r="AC14" s="19"/>
      <c r="AD14" s="19"/>
      <c r="AE14" s="19"/>
      <c r="AF14" s="23"/>
      <c r="AG14" s="23"/>
      <c r="AH14" s="23"/>
      <c r="AI14" s="23"/>
      <c r="AJ14" s="19"/>
      <c r="AK14" s="19"/>
      <c r="AL14" s="19"/>
      <c r="AM14" s="19"/>
      <c r="AN14" s="19"/>
      <c r="AO14" s="19"/>
      <c r="AP14" s="23"/>
      <c r="AQ14" s="23"/>
      <c r="AR14" s="23"/>
      <c r="AS14" s="23"/>
      <c r="AT14" s="24"/>
    </row>
    <row r="15" spans="2:46" s="14" customFormat="1" ht="13.5" customHeight="1" x14ac:dyDescent="0.3">
      <c r="B15" s="25"/>
      <c r="C15" s="25"/>
      <c r="D15" s="10"/>
      <c r="E15" s="10"/>
      <c r="F15" s="11"/>
      <c r="G15" s="10"/>
      <c r="H15" s="45"/>
      <c r="I15" s="46"/>
      <c r="J15" s="46"/>
      <c r="K15" s="46"/>
      <c r="L15" s="46"/>
      <c r="M15" s="46"/>
      <c r="N15" s="46"/>
      <c r="O15" s="47"/>
      <c r="P15" s="47"/>
      <c r="Q15" s="47"/>
      <c r="R15" s="48"/>
      <c r="S15" s="49"/>
      <c r="T15" s="50"/>
      <c r="U15" s="51"/>
      <c r="V15" s="52"/>
      <c r="W15" s="53"/>
      <c r="X15" s="54"/>
      <c r="Y15" s="55"/>
      <c r="Z15" s="54"/>
      <c r="AA15" s="52"/>
      <c r="AB15" s="56"/>
      <c r="AC15" s="19"/>
      <c r="AD15" s="19"/>
      <c r="AE15" s="19"/>
      <c r="AF15" s="23"/>
      <c r="AG15" s="23"/>
      <c r="AH15" s="23"/>
      <c r="AI15" s="23"/>
      <c r="AJ15" s="19"/>
      <c r="AK15" s="19"/>
      <c r="AL15" s="19"/>
      <c r="AM15" s="19"/>
      <c r="AN15" s="19"/>
      <c r="AO15" s="19"/>
      <c r="AP15" s="23"/>
      <c r="AQ15" s="23"/>
      <c r="AR15" s="23"/>
      <c r="AS15" s="23"/>
      <c r="AT15" s="24"/>
    </row>
    <row r="16" spans="2:46" s="14" customFormat="1" ht="13.5" customHeight="1" x14ac:dyDescent="0.3">
      <c r="B16" s="25"/>
      <c r="C16" s="25"/>
      <c r="D16" s="10"/>
      <c r="E16" s="10"/>
      <c r="F16" s="11"/>
      <c r="G16" s="10"/>
      <c r="H16" s="45"/>
      <c r="I16" s="46"/>
      <c r="J16" s="46"/>
      <c r="K16" s="46"/>
      <c r="L16" s="46"/>
      <c r="M16" s="46"/>
      <c r="N16" s="46"/>
      <c r="O16" s="47"/>
      <c r="P16" s="47"/>
      <c r="Q16" s="47"/>
      <c r="R16" s="48"/>
      <c r="S16" s="49"/>
      <c r="T16" s="50"/>
      <c r="U16" s="51"/>
      <c r="V16" s="52"/>
      <c r="W16" s="53"/>
      <c r="X16" s="54"/>
      <c r="Y16" s="55"/>
      <c r="Z16" s="54"/>
      <c r="AA16" s="52"/>
      <c r="AB16" s="56"/>
      <c r="AC16" s="19"/>
      <c r="AD16" s="19"/>
      <c r="AE16" s="19"/>
      <c r="AF16" s="23"/>
      <c r="AG16" s="23"/>
      <c r="AH16" s="23"/>
      <c r="AI16" s="23"/>
      <c r="AJ16" s="19"/>
      <c r="AK16" s="19"/>
      <c r="AL16" s="19"/>
      <c r="AM16" s="19"/>
      <c r="AN16" s="19"/>
      <c r="AO16" s="19"/>
      <c r="AP16" s="23"/>
      <c r="AQ16" s="23"/>
      <c r="AR16" s="23"/>
      <c r="AS16" s="23"/>
      <c r="AT16" s="24"/>
    </row>
    <row r="17" spans="1:46" s="14" customFormat="1" ht="13.5" customHeight="1" x14ac:dyDescent="0.3">
      <c r="B17" s="25"/>
      <c r="C17" s="25"/>
      <c r="D17" s="10"/>
      <c r="E17" s="10"/>
      <c r="F17" s="11"/>
      <c r="G17" s="10"/>
      <c r="H17" s="45"/>
      <c r="I17" s="46"/>
      <c r="J17" s="46"/>
      <c r="K17" s="46"/>
      <c r="L17" s="46"/>
      <c r="M17" s="46"/>
      <c r="N17" s="46"/>
      <c r="O17" s="47"/>
      <c r="P17" s="47"/>
      <c r="Q17" s="47"/>
      <c r="R17" s="48"/>
      <c r="S17" s="49"/>
      <c r="T17" s="50"/>
      <c r="U17" s="51"/>
      <c r="V17" s="52"/>
      <c r="W17" s="53"/>
      <c r="X17" s="54"/>
      <c r="Y17" s="55"/>
      <c r="Z17" s="54"/>
      <c r="AA17" s="52"/>
      <c r="AB17" s="56"/>
      <c r="AC17" s="19"/>
      <c r="AD17" s="19"/>
      <c r="AE17" s="19"/>
      <c r="AF17" s="23"/>
      <c r="AG17" s="23"/>
      <c r="AH17" s="23"/>
      <c r="AI17" s="23"/>
      <c r="AJ17" s="19"/>
      <c r="AK17" s="19"/>
      <c r="AL17" s="19"/>
      <c r="AM17" s="19"/>
      <c r="AN17" s="19"/>
      <c r="AO17" s="19"/>
      <c r="AP17" s="23"/>
      <c r="AQ17" s="23"/>
      <c r="AR17" s="23"/>
      <c r="AS17" s="23"/>
      <c r="AT17" s="24"/>
    </row>
    <row r="18" spans="1:46" s="14" customFormat="1" ht="13.5" customHeight="1" x14ac:dyDescent="0.3">
      <c r="B18" s="25"/>
      <c r="C18" s="25"/>
      <c r="D18" s="10"/>
      <c r="E18" s="10"/>
      <c r="F18" s="11"/>
      <c r="G18" s="10"/>
      <c r="H18" s="45"/>
      <c r="I18" s="46"/>
      <c r="J18" s="46"/>
      <c r="K18" s="46"/>
      <c r="L18" s="46"/>
      <c r="M18" s="46"/>
      <c r="N18" s="46"/>
      <c r="O18" s="47"/>
      <c r="P18" s="47"/>
      <c r="Q18" s="47"/>
      <c r="R18" s="48"/>
      <c r="S18" s="49"/>
      <c r="T18" s="50"/>
      <c r="U18" s="51"/>
      <c r="V18" s="52"/>
      <c r="W18" s="53"/>
      <c r="X18" s="54"/>
      <c r="Y18" s="55"/>
      <c r="Z18" s="54"/>
      <c r="AA18" s="52"/>
      <c r="AB18" s="56"/>
      <c r="AC18" s="19"/>
      <c r="AD18" s="19"/>
      <c r="AE18" s="19"/>
      <c r="AF18" s="23"/>
      <c r="AG18" s="23"/>
      <c r="AH18" s="23"/>
      <c r="AI18" s="23"/>
      <c r="AJ18" s="19"/>
      <c r="AK18" s="19"/>
      <c r="AL18" s="19"/>
      <c r="AM18" s="19"/>
      <c r="AN18" s="19"/>
      <c r="AO18" s="19"/>
      <c r="AP18" s="23"/>
      <c r="AQ18" s="23"/>
      <c r="AR18" s="23"/>
      <c r="AS18" s="23"/>
      <c r="AT18" s="24"/>
    </row>
    <row r="19" spans="1:46" s="14" customFormat="1" ht="13.5" customHeight="1" x14ac:dyDescent="0.3">
      <c r="B19" s="25"/>
      <c r="C19" s="25"/>
      <c r="D19" s="10"/>
      <c r="E19" s="10"/>
      <c r="F19" s="11"/>
      <c r="G19" s="10"/>
      <c r="H19" s="45"/>
      <c r="I19" s="46"/>
      <c r="J19" s="46"/>
      <c r="K19" s="46"/>
      <c r="L19" s="46"/>
      <c r="M19" s="46"/>
      <c r="N19" s="46"/>
      <c r="O19" s="47"/>
      <c r="P19" s="47"/>
      <c r="Q19" s="47"/>
      <c r="R19" s="48"/>
      <c r="S19" s="49"/>
      <c r="T19" s="50"/>
      <c r="U19" s="51"/>
      <c r="V19" s="52"/>
      <c r="W19" s="53"/>
      <c r="X19" s="54"/>
      <c r="Y19" s="55"/>
      <c r="Z19" s="54"/>
      <c r="AA19" s="52"/>
      <c r="AB19" s="56"/>
      <c r="AC19" s="19"/>
      <c r="AD19" s="19"/>
      <c r="AE19" s="19"/>
      <c r="AF19" s="23"/>
      <c r="AG19" s="23"/>
      <c r="AH19" s="23"/>
      <c r="AI19" s="23"/>
      <c r="AJ19" s="19"/>
      <c r="AK19" s="19"/>
      <c r="AL19" s="19"/>
      <c r="AM19" s="19"/>
      <c r="AN19" s="19"/>
      <c r="AO19" s="19"/>
      <c r="AP19" s="23"/>
      <c r="AQ19" s="23"/>
      <c r="AR19" s="23"/>
      <c r="AS19" s="23"/>
      <c r="AT19" s="24"/>
    </row>
    <row r="20" spans="1:46" s="14" customFormat="1" ht="13.5" customHeight="1" x14ac:dyDescent="0.3">
      <c r="B20" s="25"/>
      <c r="C20" s="25"/>
      <c r="D20" s="10"/>
      <c r="E20" s="10"/>
      <c r="F20" s="11"/>
      <c r="G20" s="10"/>
      <c r="H20" s="45"/>
      <c r="I20" s="46"/>
      <c r="J20" s="46"/>
      <c r="K20" s="46"/>
      <c r="L20" s="46"/>
      <c r="M20" s="46"/>
      <c r="N20" s="46"/>
      <c r="O20" s="47"/>
      <c r="P20" s="47"/>
      <c r="Q20" s="47"/>
      <c r="R20" s="48"/>
      <c r="S20" s="49"/>
      <c r="T20" s="50"/>
      <c r="U20" s="51"/>
      <c r="V20" s="52"/>
      <c r="W20" s="53"/>
      <c r="X20" s="54"/>
      <c r="Y20" s="55"/>
      <c r="Z20" s="54"/>
      <c r="AA20" s="52"/>
      <c r="AB20" s="56"/>
      <c r="AC20" s="19"/>
      <c r="AD20" s="19"/>
      <c r="AE20" s="19"/>
      <c r="AF20" s="23"/>
      <c r="AG20" s="23"/>
      <c r="AH20" s="23"/>
      <c r="AI20" s="23"/>
      <c r="AJ20" s="19"/>
      <c r="AK20" s="19"/>
      <c r="AL20" s="19"/>
      <c r="AM20" s="19"/>
      <c r="AN20" s="19"/>
      <c r="AO20" s="19"/>
      <c r="AP20" s="23"/>
      <c r="AQ20" s="23"/>
      <c r="AR20" s="23"/>
      <c r="AS20" s="23"/>
      <c r="AT20" s="24"/>
    </row>
    <row r="21" spans="1:46" s="14" customFormat="1" ht="13.5" customHeight="1" x14ac:dyDescent="0.3">
      <c r="B21" s="25"/>
      <c r="C21" s="25"/>
      <c r="D21" s="10"/>
      <c r="E21" s="10"/>
      <c r="F21" s="11"/>
      <c r="G21" s="10"/>
      <c r="H21" s="45"/>
      <c r="I21" s="46"/>
      <c r="J21" s="46"/>
      <c r="K21" s="46"/>
      <c r="L21" s="46"/>
      <c r="M21" s="46"/>
      <c r="N21" s="46"/>
      <c r="O21" s="47"/>
      <c r="P21" s="47"/>
      <c r="Q21" s="47"/>
      <c r="R21" s="48"/>
      <c r="S21" s="49"/>
      <c r="T21" s="50"/>
      <c r="U21" s="51"/>
      <c r="V21" s="52"/>
      <c r="W21" s="53"/>
      <c r="X21" s="54"/>
      <c r="Y21" s="55"/>
      <c r="Z21" s="54"/>
      <c r="AA21" s="52"/>
      <c r="AB21" s="56"/>
      <c r="AC21" s="19"/>
      <c r="AD21" s="19"/>
      <c r="AE21" s="19"/>
      <c r="AF21" s="23"/>
      <c r="AG21" s="23"/>
      <c r="AH21" s="23"/>
      <c r="AI21" s="23"/>
      <c r="AJ21" s="19"/>
      <c r="AK21" s="19"/>
      <c r="AL21" s="19"/>
      <c r="AM21" s="19"/>
      <c r="AN21" s="19"/>
      <c r="AO21" s="19"/>
      <c r="AP21" s="23"/>
      <c r="AQ21" s="23"/>
      <c r="AR21" s="23"/>
      <c r="AS21" s="23"/>
      <c r="AT21" s="24"/>
    </row>
    <row r="22" spans="1:46" s="14" customFormat="1" ht="13.5" customHeight="1" x14ac:dyDescent="0.3">
      <c r="B22" s="25"/>
      <c r="C22" s="25"/>
      <c r="D22" s="10"/>
      <c r="E22" s="10"/>
      <c r="F22" s="11"/>
      <c r="G22" s="10"/>
      <c r="H22" s="45"/>
      <c r="I22" s="46"/>
      <c r="J22" s="46"/>
      <c r="K22" s="46"/>
      <c r="L22" s="46"/>
      <c r="M22" s="46"/>
      <c r="N22" s="46"/>
      <c r="O22" s="47"/>
      <c r="P22" s="47"/>
      <c r="Q22" s="47"/>
      <c r="R22" s="48"/>
      <c r="S22" s="49"/>
      <c r="T22" s="50"/>
      <c r="U22" s="51"/>
      <c r="V22" s="52"/>
      <c r="W22" s="53"/>
      <c r="X22" s="54"/>
      <c r="Y22" s="55"/>
      <c r="Z22" s="54"/>
      <c r="AA22" s="52"/>
      <c r="AB22" s="56"/>
      <c r="AC22" s="19"/>
      <c r="AD22" s="19"/>
      <c r="AE22" s="19"/>
      <c r="AF22" s="23"/>
      <c r="AG22" s="23"/>
      <c r="AH22" s="23"/>
      <c r="AI22" s="23"/>
      <c r="AJ22" s="19"/>
      <c r="AK22" s="19"/>
      <c r="AL22" s="19"/>
      <c r="AM22" s="19"/>
      <c r="AN22" s="19"/>
      <c r="AO22" s="19"/>
      <c r="AP22" s="23"/>
      <c r="AQ22" s="23"/>
      <c r="AR22" s="23"/>
      <c r="AS22" s="23"/>
      <c r="AT22" s="24"/>
    </row>
    <row r="23" spans="1:46" s="14" customFormat="1" ht="13.5" customHeight="1" x14ac:dyDescent="0.3">
      <c r="B23" s="25"/>
      <c r="C23" s="25"/>
      <c r="D23" s="10"/>
      <c r="E23" s="10"/>
      <c r="F23" s="11"/>
      <c r="G23" s="10"/>
      <c r="H23" s="45"/>
      <c r="I23" s="46"/>
      <c r="J23" s="46"/>
      <c r="K23" s="46"/>
      <c r="L23" s="46"/>
      <c r="M23" s="46"/>
      <c r="N23" s="46"/>
      <c r="O23" s="47"/>
      <c r="P23" s="47"/>
      <c r="Q23" s="47"/>
      <c r="R23" s="48"/>
      <c r="S23" s="49"/>
      <c r="T23" s="50"/>
      <c r="U23" s="51"/>
      <c r="V23" s="52"/>
      <c r="W23" s="53"/>
      <c r="X23" s="54"/>
      <c r="Y23" s="55"/>
      <c r="Z23" s="54"/>
      <c r="AA23" s="52"/>
      <c r="AB23" s="56"/>
      <c r="AC23" s="19"/>
      <c r="AD23" s="19"/>
      <c r="AE23" s="19"/>
      <c r="AF23" s="23"/>
      <c r="AG23" s="23"/>
      <c r="AH23" s="23"/>
      <c r="AI23" s="23"/>
      <c r="AJ23" s="19"/>
      <c r="AK23" s="19"/>
      <c r="AL23" s="19"/>
      <c r="AM23" s="19"/>
      <c r="AN23" s="19"/>
      <c r="AO23" s="19"/>
      <c r="AP23" s="23"/>
      <c r="AQ23" s="23"/>
      <c r="AR23" s="23"/>
      <c r="AS23" s="23"/>
      <c r="AT23" s="24"/>
    </row>
    <row r="24" spans="1:46" s="14" customFormat="1" ht="13.5" customHeight="1" x14ac:dyDescent="0.3">
      <c r="B24" s="25"/>
      <c r="C24" s="25"/>
      <c r="D24" s="10"/>
      <c r="E24" s="10"/>
      <c r="F24" s="11"/>
      <c r="G24" s="10"/>
      <c r="H24" s="58"/>
      <c r="I24" s="46"/>
      <c r="J24" s="46"/>
      <c r="K24" s="46"/>
      <c r="L24" s="46"/>
      <c r="M24" s="46"/>
      <c r="N24" s="46"/>
      <c r="O24" s="47"/>
      <c r="P24" s="47"/>
      <c r="Q24" s="47"/>
      <c r="R24" s="48"/>
      <c r="S24" s="49"/>
      <c r="T24" s="50"/>
      <c r="U24" s="51"/>
      <c r="V24" s="52"/>
      <c r="W24" s="53"/>
      <c r="X24" s="54"/>
      <c r="Y24" s="55"/>
      <c r="Z24" s="54"/>
      <c r="AA24" s="52"/>
      <c r="AB24" s="56"/>
      <c r="AC24" s="19"/>
      <c r="AD24" s="19"/>
      <c r="AE24" s="19"/>
      <c r="AF24" s="23"/>
      <c r="AG24" s="23"/>
      <c r="AH24" s="23"/>
      <c r="AI24" s="23"/>
      <c r="AJ24" s="19"/>
      <c r="AK24" s="19"/>
      <c r="AL24" s="19"/>
      <c r="AM24" s="19"/>
      <c r="AN24" s="19"/>
      <c r="AO24" s="19"/>
      <c r="AP24" s="23"/>
      <c r="AQ24" s="23"/>
      <c r="AR24" s="23"/>
      <c r="AS24" s="23"/>
      <c r="AT24" s="24"/>
    </row>
    <row r="25" spans="1:46" s="14" customFormat="1" ht="13.5" customHeight="1" x14ac:dyDescent="0.3">
      <c r="B25" s="25"/>
      <c r="C25" s="25"/>
      <c r="D25" s="10"/>
      <c r="E25" s="10"/>
      <c r="F25" s="11"/>
      <c r="G25" s="10"/>
      <c r="H25" s="59"/>
      <c r="I25" s="60"/>
      <c r="J25" s="60"/>
      <c r="K25" s="60"/>
      <c r="L25" s="60"/>
      <c r="M25" s="60"/>
      <c r="N25" s="60"/>
      <c r="O25" s="61"/>
      <c r="P25" s="61"/>
      <c r="Q25" s="61"/>
      <c r="R25" s="62"/>
      <c r="S25" s="60"/>
      <c r="T25" s="63"/>
      <c r="U25" s="64"/>
      <c r="V25" s="65"/>
      <c r="W25" s="66"/>
      <c r="X25" s="67"/>
      <c r="Y25" s="68"/>
      <c r="Z25" s="67"/>
      <c r="AA25" s="65"/>
      <c r="AB25" s="69"/>
      <c r="AC25" s="19"/>
      <c r="AD25" s="19"/>
      <c r="AE25" s="19"/>
      <c r="AF25" s="23"/>
      <c r="AG25" s="23"/>
      <c r="AH25" s="23"/>
      <c r="AI25" s="23"/>
      <c r="AJ25" s="19"/>
      <c r="AK25" s="19"/>
      <c r="AL25" s="19"/>
      <c r="AM25" s="19"/>
      <c r="AN25" s="19"/>
      <c r="AO25" s="19"/>
      <c r="AP25" s="23"/>
      <c r="AQ25" s="23"/>
      <c r="AR25" s="23"/>
      <c r="AS25" s="23"/>
      <c r="AT25" s="24"/>
    </row>
    <row r="26" spans="1:46" s="14" customFormat="1" ht="1.5" customHeight="1" x14ac:dyDescent="0.3">
      <c r="B26" s="25"/>
      <c r="C26" s="25"/>
      <c r="D26" s="10"/>
      <c r="E26" s="10"/>
      <c r="F26" s="11"/>
      <c r="G26" s="10"/>
      <c r="H26" s="70"/>
      <c r="I26" s="70"/>
      <c r="J26" s="70"/>
      <c r="K26" s="70"/>
      <c r="L26" s="70"/>
      <c r="M26" s="70"/>
      <c r="N26" s="70"/>
      <c r="O26" s="71"/>
      <c r="P26" s="71"/>
      <c r="Q26" s="71"/>
      <c r="R26" s="71"/>
      <c r="S26" s="72"/>
      <c r="T26" s="73"/>
      <c r="U26" s="71"/>
      <c r="V26" s="74"/>
      <c r="W26" s="75"/>
      <c r="X26" s="76"/>
      <c r="Y26" s="77"/>
      <c r="Z26" s="78"/>
      <c r="AA26" s="19"/>
      <c r="AB26" s="19"/>
      <c r="AC26" s="19"/>
      <c r="AD26" s="19"/>
      <c r="AE26" s="19"/>
      <c r="AF26" s="23"/>
      <c r="AG26" s="23"/>
      <c r="AH26" s="23"/>
      <c r="AI26" s="23"/>
      <c r="AJ26" s="19"/>
      <c r="AK26" s="19"/>
      <c r="AL26" s="19"/>
      <c r="AM26" s="19"/>
      <c r="AN26" s="19"/>
      <c r="AO26" s="19"/>
      <c r="AP26" s="23"/>
      <c r="AQ26" s="23"/>
      <c r="AR26" s="23"/>
      <c r="AS26" s="23"/>
      <c r="AT26" s="24"/>
    </row>
    <row r="27" spans="1:46" s="14" customFormat="1" ht="3.6" customHeight="1" x14ac:dyDescent="0.3">
      <c r="B27" s="25"/>
      <c r="C27" s="25"/>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23"/>
      <c r="AG27" s="23"/>
      <c r="AH27" s="23"/>
      <c r="AI27" s="23"/>
      <c r="AJ27" s="19"/>
      <c r="AK27" s="19"/>
      <c r="AL27" s="19"/>
      <c r="AM27" s="19"/>
      <c r="AN27" s="19"/>
      <c r="AO27" s="19"/>
      <c r="AP27" s="23"/>
      <c r="AQ27" s="23"/>
      <c r="AR27" s="23"/>
      <c r="AS27" s="23"/>
      <c r="AT27" s="24"/>
    </row>
    <row r="28" spans="1:46" s="79" customFormat="1" x14ac:dyDescent="0.25">
      <c r="D28" s="80">
        <v>1990</v>
      </c>
      <c r="E28" s="81">
        <v>1995</v>
      </c>
      <c r="F28" s="81">
        <v>1996</v>
      </c>
      <c r="G28" s="81">
        <v>1997</v>
      </c>
      <c r="H28" s="81">
        <v>1998</v>
      </c>
      <c r="I28" s="81">
        <v>1999</v>
      </c>
      <c r="J28" s="81">
        <v>2000</v>
      </c>
      <c r="K28" s="81">
        <v>2001</v>
      </c>
      <c r="L28" s="81">
        <v>2002</v>
      </c>
      <c r="M28" s="81">
        <v>2003</v>
      </c>
      <c r="N28" s="81">
        <v>2004</v>
      </c>
      <c r="O28" s="81">
        <v>2005</v>
      </c>
      <c r="P28" s="81">
        <v>2006</v>
      </c>
      <c r="Q28" s="81">
        <v>2007</v>
      </c>
      <c r="R28" s="82">
        <v>2008</v>
      </c>
      <c r="S28" s="83">
        <v>2009</v>
      </c>
      <c r="T28" s="84">
        <v>2010</v>
      </c>
      <c r="U28" s="85">
        <v>2011</v>
      </c>
      <c r="V28" s="84">
        <v>2012</v>
      </c>
      <c r="W28" s="86" t="s">
        <v>5</v>
      </c>
      <c r="X28" s="82">
        <v>2014</v>
      </c>
      <c r="Y28" s="87"/>
      <c r="Z28" s="82"/>
      <c r="AA28" s="88"/>
      <c r="AB28" s="88"/>
      <c r="AC28" s="88"/>
      <c r="AD28" s="88"/>
      <c r="AE28" s="88"/>
      <c r="AF28" s="89"/>
      <c r="AG28" s="89"/>
      <c r="AH28" s="89"/>
      <c r="AI28" s="89"/>
      <c r="AJ28" s="88"/>
      <c r="AK28" s="88"/>
      <c r="AL28" s="88"/>
      <c r="AM28" s="88"/>
      <c r="AN28" s="88"/>
      <c r="AO28" s="88"/>
      <c r="AP28" s="89"/>
      <c r="AQ28" s="89"/>
      <c r="AR28" s="89"/>
      <c r="AS28" s="89"/>
      <c r="AT28" s="90"/>
    </row>
    <row r="29" spans="1:46" s="79" customFormat="1" ht="13.8" x14ac:dyDescent="0.25">
      <c r="A29" s="91"/>
      <c r="B29" s="91"/>
      <c r="C29" s="91"/>
      <c r="D29" s="92" t="str">
        <f>VLOOKUP(R7,B32:AR151,3,TRUE)</f>
        <v>...</v>
      </c>
      <c r="E29" s="92" t="str">
        <f>VLOOKUP(R7,B32:AR151,5,TRUE)</f>
        <v>...</v>
      </c>
      <c r="F29" s="92" t="str">
        <f>VLOOKUP(R7,B32:AR151,7,TRUE)</f>
        <v>...</v>
      </c>
      <c r="G29" s="93" t="str">
        <f>VLOOKUP(R7,B32:AH151,9,TRUE)</f>
        <v>...</v>
      </c>
      <c r="H29" s="94" t="str">
        <f>VLOOKUP(R7,B32:AH151,11,TRUE)</f>
        <v>...</v>
      </c>
      <c r="I29" s="80" t="str">
        <f>VLOOKUP(R7,B32:AH151,13,TRUE)</f>
        <v>...</v>
      </c>
      <c r="J29" s="82" t="str">
        <f>VLOOKUP(R7,B32:AH151,15,TRUE)</f>
        <v>...</v>
      </c>
      <c r="K29" s="80" t="str">
        <f>VLOOKUP(R7,B32:AH151,17,TRUE)</f>
        <v>...</v>
      </c>
      <c r="L29" s="82" t="str">
        <f>VLOOKUP(R7,B32:AH151,19,TRUE)</f>
        <v>...</v>
      </c>
      <c r="M29" s="80">
        <f>VLOOKUP(R7,B32:AH151,21,TRUE)</f>
        <v>1057</v>
      </c>
      <c r="N29" s="82">
        <f>VLOOKUP(R7,B32:AH151,23,TRUE)</f>
        <v>988</v>
      </c>
      <c r="O29" s="80">
        <f>VLOOKUP(R7,B32:AH151,25,TRUE)</f>
        <v>1279</v>
      </c>
      <c r="P29" s="94">
        <f>VLOOKUP(R7,B32:AH151,27,TRUE)</f>
        <v>1229</v>
      </c>
      <c r="Q29" s="80">
        <f>VLOOKUP(R7,B32:AH151,29,TRUE)</f>
        <v>1245</v>
      </c>
      <c r="R29" s="80">
        <f>VLOOKUP(R7,B32:AH151,31,TRUE)</f>
        <v>1218</v>
      </c>
      <c r="S29" s="80">
        <f>VLOOKUP(R7,B32:AR151,33,TRUE)</f>
        <v>1313</v>
      </c>
      <c r="T29" s="82">
        <f>VLOOKUP(R7,B32:AR151,35,TRUE)</f>
        <v>1396</v>
      </c>
      <c r="U29" s="95">
        <f>VLOOKUP(R7,B32:AR151,37,TRUE)</f>
        <v>1791</v>
      </c>
      <c r="V29" s="85">
        <f>VLOOKUP(R7,B32:AR151,39,TRUE)</f>
        <v>1469</v>
      </c>
      <c r="W29" s="85" t="str">
        <f>VLOOKUP(R7,B32:AR151,41,TRUE)</f>
        <v>...</v>
      </c>
      <c r="X29" s="85" t="str">
        <f>VLOOKUP(R7,B32:AR151,43,TRUE)</f>
        <v>...</v>
      </c>
      <c r="Y29" s="80"/>
      <c r="Z29" s="82"/>
      <c r="AA29" s="80"/>
      <c r="AB29" s="80"/>
      <c r="AC29" s="80"/>
      <c r="AD29" s="80"/>
      <c r="AE29" s="80"/>
      <c r="AF29" s="82"/>
      <c r="AG29" s="80"/>
      <c r="AH29" s="82"/>
      <c r="AI29" s="96"/>
      <c r="AJ29" s="80"/>
      <c r="AK29" s="80"/>
      <c r="AL29" s="80"/>
      <c r="AM29" s="80"/>
      <c r="AN29" s="80"/>
      <c r="AO29" s="80"/>
      <c r="AP29" s="82"/>
      <c r="AQ29" s="80"/>
      <c r="AR29" s="82"/>
      <c r="AS29" s="96"/>
    </row>
    <row r="30" spans="1:46" ht="28.2" customHeight="1" x14ac:dyDescent="0.25">
      <c r="A30" s="97"/>
      <c r="B30" s="98" t="s">
        <v>6</v>
      </c>
      <c r="C30" s="98" t="s">
        <v>7</v>
      </c>
      <c r="D30" s="99">
        <v>1990</v>
      </c>
      <c r="E30" s="100"/>
      <c r="F30" s="99">
        <v>1995</v>
      </c>
      <c r="G30" s="100"/>
      <c r="H30" s="99">
        <v>1996</v>
      </c>
      <c r="I30" s="100"/>
      <c r="J30" s="99">
        <v>1997</v>
      </c>
      <c r="K30" s="101"/>
      <c r="L30" s="99">
        <v>1998</v>
      </c>
      <c r="M30" s="101"/>
      <c r="N30" s="99">
        <v>1999</v>
      </c>
      <c r="O30" s="101"/>
      <c r="P30" s="99">
        <v>2000</v>
      </c>
      <c r="Q30" s="100"/>
      <c r="R30" s="99">
        <v>2001</v>
      </c>
      <c r="S30" s="101"/>
      <c r="T30" s="99">
        <v>2002</v>
      </c>
      <c r="U30" s="101"/>
      <c r="V30" s="99">
        <v>2003</v>
      </c>
      <c r="W30" s="101"/>
      <c r="X30" s="99">
        <v>2004</v>
      </c>
      <c r="Y30" s="102"/>
      <c r="Z30" s="99">
        <v>2005</v>
      </c>
      <c r="AA30" s="102"/>
      <c r="AB30" s="99">
        <v>2006</v>
      </c>
      <c r="AC30" s="102"/>
      <c r="AD30" s="99">
        <v>2007</v>
      </c>
      <c r="AE30" s="102"/>
      <c r="AF30" s="99">
        <v>2008</v>
      </c>
      <c r="AG30" s="102"/>
      <c r="AH30" s="99">
        <v>2009</v>
      </c>
      <c r="AI30" s="102"/>
      <c r="AJ30" s="99">
        <v>2010</v>
      </c>
      <c r="AK30" s="102"/>
      <c r="AL30" s="99">
        <v>2011</v>
      </c>
      <c r="AM30" s="102"/>
      <c r="AN30" s="99">
        <v>2012</v>
      </c>
      <c r="AO30" s="102"/>
      <c r="AP30" s="99">
        <v>2013</v>
      </c>
      <c r="AQ30" s="102"/>
      <c r="AR30" s="99">
        <v>2014</v>
      </c>
      <c r="AS30" s="102"/>
    </row>
    <row r="31" spans="1:46" ht="15" customHeight="1" x14ac:dyDescent="0.25">
      <c r="B31" s="103"/>
      <c r="C31" s="103"/>
      <c r="D31" s="189" t="s">
        <v>8</v>
      </c>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90"/>
      <c r="AK31" s="190"/>
      <c r="AL31" s="190"/>
      <c r="AM31" s="190"/>
      <c r="AN31" s="190"/>
      <c r="AO31" s="190"/>
      <c r="AP31" s="190"/>
      <c r="AQ31" s="190"/>
      <c r="AR31" s="190"/>
      <c r="AS31" s="190"/>
    </row>
    <row r="32" spans="1:46" x14ac:dyDescent="0.25">
      <c r="B32" s="104" t="s">
        <v>4</v>
      </c>
      <c r="C32" s="105" t="s">
        <v>9</v>
      </c>
      <c r="D32" s="106" t="s">
        <v>10</v>
      </c>
      <c r="E32" s="107"/>
      <c r="F32" s="106" t="s">
        <v>10</v>
      </c>
      <c r="G32" s="107"/>
      <c r="H32" s="106" t="s">
        <v>10</v>
      </c>
      <c r="I32" s="107"/>
      <c r="J32" s="106" t="s">
        <v>10</v>
      </c>
      <c r="K32" s="107"/>
      <c r="L32" s="106" t="s">
        <v>10</v>
      </c>
      <c r="M32" s="107"/>
      <c r="N32" s="106" t="s">
        <v>10</v>
      </c>
      <c r="O32" s="108"/>
      <c r="P32" s="106" t="s">
        <v>10</v>
      </c>
      <c r="Q32" s="108"/>
      <c r="R32" s="106" t="s">
        <v>10</v>
      </c>
      <c r="S32" s="108"/>
      <c r="T32" s="106" t="s">
        <v>10</v>
      </c>
      <c r="U32" s="108"/>
      <c r="V32" s="106">
        <v>1057</v>
      </c>
      <c r="W32" s="108"/>
      <c r="X32" s="106">
        <v>988</v>
      </c>
      <c r="Y32" s="108"/>
      <c r="Z32" s="106">
        <v>1279</v>
      </c>
      <c r="AA32" s="108"/>
      <c r="AB32" s="106">
        <v>1229</v>
      </c>
      <c r="AC32" s="108"/>
      <c r="AD32" s="106">
        <v>1245</v>
      </c>
      <c r="AE32" s="108"/>
      <c r="AF32" s="106">
        <v>1218</v>
      </c>
      <c r="AG32" s="108"/>
      <c r="AH32" s="106">
        <v>1313</v>
      </c>
      <c r="AI32" s="108"/>
      <c r="AJ32" s="106">
        <v>1396</v>
      </c>
      <c r="AK32" s="108"/>
      <c r="AL32" s="106">
        <v>1791</v>
      </c>
      <c r="AM32" s="108"/>
      <c r="AN32" s="106">
        <v>1469</v>
      </c>
      <c r="AO32" s="108"/>
      <c r="AP32" s="106" t="s">
        <v>10</v>
      </c>
      <c r="AQ32" s="108"/>
      <c r="AR32" s="106" t="s">
        <v>10</v>
      </c>
      <c r="AS32" s="108"/>
    </row>
    <row r="33" spans="2:45" s="113" customFormat="1" x14ac:dyDescent="0.25">
      <c r="B33" s="109" t="s">
        <v>11</v>
      </c>
      <c r="C33" s="110" t="s">
        <v>9</v>
      </c>
      <c r="D33" s="111" t="s">
        <v>10</v>
      </c>
      <c r="E33" s="112"/>
      <c r="F33" s="111">
        <v>5200</v>
      </c>
      <c r="G33" s="112"/>
      <c r="H33" s="111" t="s">
        <v>10</v>
      </c>
      <c r="I33" s="112"/>
      <c r="J33" s="111" t="s">
        <v>10</v>
      </c>
      <c r="K33" s="112"/>
      <c r="L33" s="111" t="s">
        <v>10</v>
      </c>
      <c r="M33" s="112"/>
      <c r="N33" s="111" t="s">
        <v>10</v>
      </c>
      <c r="O33" s="108"/>
      <c r="P33" s="111" t="s">
        <v>10</v>
      </c>
      <c r="Q33" s="108"/>
      <c r="R33" s="111" t="s">
        <v>10</v>
      </c>
      <c r="S33" s="108"/>
      <c r="T33" s="111" t="s">
        <v>10</v>
      </c>
      <c r="U33" s="108"/>
      <c r="V33" s="111">
        <v>8500</v>
      </c>
      <c r="W33" s="108"/>
      <c r="X33" s="111" t="s">
        <v>10</v>
      </c>
      <c r="Y33" s="108"/>
      <c r="Z33" s="111" t="s">
        <v>10</v>
      </c>
      <c r="AA33" s="108"/>
      <c r="AB33" s="111" t="s">
        <v>10</v>
      </c>
      <c r="AC33" s="108"/>
      <c r="AD33" s="111" t="s">
        <v>10</v>
      </c>
      <c r="AE33" s="108"/>
      <c r="AF33" s="111">
        <v>8700</v>
      </c>
      <c r="AG33" s="108">
        <v>1</v>
      </c>
      <c r="AH33" s="111" t="s">
        <v>10</v>
      </c>
      <c r="AI33" s="108"/>
      <c r="AJ33" s="111" t="s">
        <v>10</v>
      </c>
      <c r="AK33" s="108"/>
      <c r="AL33" s="111" t="s">
        <v>10</v>
      </c>
      <c r="AM33" s="108"/>
      <c r="AN33" s="111" t="s">
        <v>10</v>
      </c>
      <c r="AO33" s="108"/>
      <c r="AP33" s="111" t="s">
        <v>10</v>
      </c>
      <c r="AQ33" s="108"/>
      <c r="AR33" s="111" t="s">
        <v>10</v>
      </c>
      <c r="AS33" s="108"/>
    </row>
    <row r="34" spans="2:45" x14ac:dyDescent="0.25">
      <c r="B34" s="104" t="s">
        <v>12</v>
      </c>
      <c r="C34" s="105" t="s">
        <v>9</v>
      </c>
      <c r="D34" s="106" t="s">
        <v>10</v>
      </c>
      <c r="E34" s="107"/>
      <c r="F34" s="106" t="s">
        <v>10</v>
      </c>
      <c r="G34" s="107"/>
      <c r="H34" s="106" t="s">
        <v>10</v>
      </c>
      <c r="I34" s="107"/>
      <c r="J34" s="106" t="s">
        <v>10</v>
      </c>
      <c r="K34" s="107"/>
      <c r="L34" s="106">
        <v>40.200000762939453</v>
      </c>
      <c r="M34" s="107"/>
      <c r="N34" s="106">
        <v>41.099998474121094</v>
      </c>
      <c r="O34" s="108"/>
      <c r="P34" s="106">
        <v>48.900001525878906</v>
      </c>
      <c r="Q34" s="108"/>
      <c r="R34" s="106">
        <v>37.400001525878906</v>
      </c>
      <c r="S34" s="108"/>
      <c r="T34" s="106">
        <v>48.099998474121094</v>
      </c>
      <c r="U34" s="108"/>
      <c r="V34" s="106">
        <v>48.680000305175781</v>
      </c>
      <c r="W34" s="108"/>
      <c r="X34" s="106">
        <v>49.060001373291016</v>
      </c>
      <c r="Y34" s="108"/>
      <c r="Z34" s="106">
        <v>49.540000915527344</v>
      </c>
      <c r="AA34" s="108"/>
      <c r="AB34" s="106">
        <v>50.75</v>
      </c>
      <c r="AC34" s="108"/>
      <c r="AD34" s="106">
        <v>45.770000457763672</v>
      </c>
      <c r="AE34" s="108"/>
      <c r="AF34" s="106">
        <v>47.580001831054688</v>
      </c>
      <c r="AG34" s="108"/>
      <c r="AH34" s="106">
        <v>47.919998168945313</v>
      </c>
      <c r="AI34" s="108"/>
      <c r="AJ34" s="106">
        <v>51.970001220703125</v>
      </c>
      <c r="AK34" s="108"/>
      <c r="AL34" s="106">
        <v>44.779998779296875</v>
      </c>
      <c r="AM34" s="108"/>
      <c r="AN34" s="106">
        <v>43.139999389648438</v>
      </c>
      <c r="AO34" s="108"/>
      <c r="AP34" s="106" t="s">
        <v>10</v>
      </c>
      <c r="AQ34" s="108"/>
      <c r="AR34" s="106" t="s">
        <v>10</v>
      </c>
      <c r="AS34" s="108"/>
    </row>
    <row r="35" spans="2:45" x14ac:dyDescent="0.25">
      <c r="B35" s="104" t="s">
        <v>13</v>
      </c>
      <c r="C35" s="105" t="s">
        <v>9</v>
      </c>
      <c r="D35" s="106" t="s">
        <v>10</v>
      </c>
      <c r="E35" s="107"/>
      <c r="F35" s="106" t="s">
        <v>10</v>
      </c>
      <c r="G35" s="107"/>
      <c r="H35" s="106" t="s">
        <v>10</v>
      </c>
      <c r="I35" s="107"/>
      <c r="J35" s="106" t="s">
        <v>10</v>
      </c>
      <c r="K35" s="107"/>
      <c r="L35" s="106" t="s">
        <v>10</v>
      </c>
      <c r="M35" s="107"/>
      <c r="N35" s="106" t="s">
        <v>10</v>
      </c>
      <c r="O35" s="108"/>
      <c r="P35" s="106" t="s">
        <v>10</v>
      </c>
      <c r="Q35" s="108"/>
      <c r="R35" s="106" t="s">
        <v>10</v>
      </c>
      <c r="S35" s="108"/>
      <c r="T35" s="106" t="s">
        <v>10</v>
      </c>
      <c r="U35" s="108"/>
      <c r="V35" s="106" t="s">
        <v>10</v>
      </c>
      <c r="W35" s="108"/>
      <c r="X35" s="106" t="s">
        <v>10</v>
      </c>
      <c r="Y35" s="108"/>
      <c r="Z35" s="106" t="s">
        <v>10</v>
      </c>
      <c r="AA35" s="108"/>
      <c r="AB35" s="106">
        <v>5839.5</v>
      </c>
      <c r="AC35" s="108">
        <v>2</v>
      </c>
      <c r="AD35" s="106" t="s">
        <v>10</v>
      </c>
      <c r="AE35" s="108"/>
      <c r="AF35" s="106" t="s">
        <v>10</v>
      </c>
      <c r="AG35" s="108"/>
      <c r="AH35" s="106" t="s">
        <v>10</v>
      </c>
      <c r="AI35" s="108"/>
      <c r="AJ35" s="106" t="s">
        <v>10</v>
      </c>
      <c r="AK35" s="108"/>
      <c r="AL35" s="106" t="s">
        <v>10</v>
      </c>
      <c r="AM35" s="108"/>
      <c r="AN35" s="106" t="s">
        <v>10</v>
      </c>
      <c r="AO35" s="108"/>
      <c r="AP35" s="106" t="s">
        <v>10</v>
      </c>
      <c r="AQ35" s="108"/>
      <c r="AR35" s="106" t="s">
        <v>10</v>
      </c>
      <c r="AS35" s="108"/>
    </row>
    <row r="36" spans="2:45" x14ac:dyDescent="0.25">
      <c r="B36" s="104" t="s">
        <v>14</v>
      </c>
      <c r="C36" s="105" t="s">
        <v>9</v>
      </c>
      <c r="D36" s="106" t="s">
        <v>10</v>
      </c>
      <c r="E36" s="107"/>
      <c r="F36" s="106" t="s">
        <v>10</v>
      </c>
      <c r="G36" s="107"/>
      <c r="H36" s="106" t="s">
        <v>10</v>
      </c>
      <c r="I36" s="107"/>
      <c r="J36" s="106" t="s">
        <v>10</v>
      </c>
      <c r="K36" s="107"/>
      <c r="L36" s="106" t="s">
        <v>10</v>
      </c>
      <c r="M36" s="107"/>
      <c r="N36" s="106" t="s">
        <v>10</v>
      </c>
      <c r="O36" s="108"/>
      <c r="P36" s="106" t="s">
        <v>10</v>
      </c>
      <c r="Q36" s="108"/>
      <c r="R36" s="106">
        <v>5.6346373558044434</v>
      </c>
      <c r="S36" s="108"/>
      <c r="T36" s="106">
        <v>5.1049647331237793</v>
      </c>
      <c r="U36" s="108"/>
      <c r="V36" s="106">
        <v>4.6397252082824707</v>
      </c>
      <c r="W36" s="108"/>
      <c r="X36" s="106">
        <v>5.2732892036437988</v>
      </c>
      <c r="Y36" s="108"/>
      <c r="Z36" s="106">
        <v>8.0120887756347656</v>
      </c>
      <c r="AA36" s="108">
        <v>3</v>
      </c>
      <c r="AB36" s="106">
        <v>10.452851295471191</v>
      </c>
      <c r="AC36" s="108"/>
      <c r="AD36" s="106">
        <v>12.360404968261719</v>
      </c>
      <c r="AE36" s="108"/>
      <c r="AF36" s="106">
        <v>14.65470027923584</v>
      </c>
      <c r="AG36" s="108"/>
      <c r="AH36" s="106" t="s">
        <v>10</v>
      </c>
      <c r="AI36" s="108"/>
      <c r="AJ36" s="106" t="s">
        <v>10</v>
      </c>
      <c r="AK36" s="108"/>
      <c r="AL36" s="106" t="s">
        <v>10</v>
      </c>
      <c r="AM36" s="108"/>
      <c r="AN36" s="106" t="s">
        <v>10</v>
      </c>
      <c r="AO36" s="108"/>
      <c r="AP36" s="106" t="s">
        <v>10</v>
      </c>
      <c r="AQ36" s="108"/>
      <c r="AR36" s="106" t="s">
        <v>10</v>
      </c>
      <c r="AS36" s="108"/>
    </row>
    <row r="37" spans="2:45" x14ac:dyDescent="0.25">
      <c r="B37" s="114" t="s">
        <v>15</v>
      </c>
      <c r="C37" s="115" t="s">
        <v>9</v>
      </c>
      <c r="D37" s="116" t="s">
        <v>10</v>
      </c>
      <c r="E37" s="117"/>
      <c r="F37" s="116" t="s">
        <v>10</v>
      </c>
      <c r="G37" s="117"/>
      <c r="H37" s="116" t="s">
        <v>10</v>
      </c>
      <c r="I37" s="117"/>
      <c r="J37" s="116" t="s">
        <v>10</v>
      </c>
      <c r="K37" s="117"/>
      <c r="L37" s="116" t="s">
        <v>10</v>
      </c>
      <c r="M37" s="117"/>
      <c r="N37" s="116" t="s">
        <v>10</v>
      </c>
      <c r="P37" s="116" t="s">
        <v>10</v>
      </c>
      <c r="R37" s="116" t="s">
        <v>10</v>
      </c>
      <c r="T37" s="116" t="s">
        <v>10</v>
      </c>
      <c r="V37" s="116" t="s">
        <v>10</v>
      </c>
      <c r="X37" s="116" t="s">
        <v>10</v>
      </c>
      <c r="Z37" s="116">
        <v>84.099998474121094</v>
      </c>
      <c r="AA37" s="3">
        <v>4</v>
      </c>
      <c r="AB37" s="116">
        <v>90.900001525878906</v>
      </c>
      <c r="AC37" s="3">
        <v>4</v>
      </c>
      <c r="AD37" s="116">
        <v>111.80000305175781</v>
      </c>
      <c r="AE37" s="3">
        <v>4</v>
      </c>
      <c r="AF37" s="116">
        <v>121.69999694824219</v>
      </c>
      <c r="AG37" s="3">
        <v>4</v>
      </c>
      <c r="AH37" s="116">
        <v>136.39999389648437</v>
      </c>
      <c r="AI37" s="3">
        <v>4</v>
      </c>
      <c r="AJ37" s="116">
        <v>136.60000610351562</v>
      </c>
      <c r="AK37" s="3">
        <v>4</v>
      </c>
      <c r="AL37" s="116">
        <v>121.19999694824219</v>
      </c>
      <c r="AM37" s="3">
        <v>4</v>
      </c>
      <c r="AN37" s="116">
        <v>122.5</v>
      </c>
      <c r="AP37" s="116" t="s">
        <v>10</v>
      </c>
      <c r="AR37" s="116" t="s">
        <v>10</v>
      </c>
    </row>
    <row r="38" spans="2:45" x14ac:dyDescent="0.25">
      <c r="B38" s="114" t="s">
        <v>16</v>
      </c>
      <c r="C38" s="115" t="s">
        <v>9</v>
      </c>
      <c r="D38" s="116" t="s">
        <v>10</v>
      </c>
      <c r="E38" s="117"/>
      <c r="F38" s="116" t="s">
        <v>10</v>
      </c>
      <c r="G38" s="117"/>
      <c r="H38" s="116" t="s">
        <v>10</v>
      </c>
      <c r="I38" s="117"/>
      <c r="J38" s="116" t="s">
        <v>10</v>
      </c>
      <c r="K38" s="117"/>
      <c r="L38" s="116" t="s">
        <v>10</v>
      </c>
      <c r="M38" s="117"/>
      <c r="N38" s="116" t="s">
        <v>10</v>
      </c>
      <c r="P38" s="116" t="s">
        <v>10</v>
      </c>
      <c r="R38" s="116" t="s">
        <v>10</v>
      </c>
      <c r="T38" s="116" t="s">
        <v>10</v>
      </c>
      <c r="V38" s="116" t="s">
        <v>10</v>
      </c>
      <c r="X38" s="116" t="s">
        <v>10</v>
      </c>
      <c r="Z38" s="116" t="s">
        <v>10</v>
      </c>
      <c r="AB38" s="116" t="s">
        <v>10</v>
      </c>
      <c r="AD38" s="116" t="s">
        <v>10</v>
      </c>
      <c r="AF38" s="116">
        <v>5585.2099609375</v>
      </c>
      <c r="AG38" s="3">
        <v>5</v>
      </c>
      <c r="AH38" s="116">
        <v>5662.3427734375</v>
      </c>
      <c r="AI38" s="3">
        <v>5</v>
      </c>
      <c r="AJ38" s="116">
        <v>6125.505859375</v>
      </c>
      <c r="AK38" s="3">
        <v>5</v>
      </c>
      <c r="AL38" s="116" t="s">
        <v>10</v>
      </c>
      <c r="AN38" s="116">
        <v>5692.0361328125</v>
      </c>
      <c r="AO38" s="3">
        <v>5</v>
      </c>
      <c r="AP38" s="116" t="s">
        <v>10</v>
      </c>
      <c r="AR38" s="116" t="s">
        <v>10</v>
      </c>
    </row>
    <row r="39" spans="2:45" s="113" customFormat="1" x14ac:dyDescent="0.25">
      <c r="B39" s="118" t="s">
        <v>17</v>
      </c>
      <c r="C39" s="119" t="s">
        <v>9</v>
      </c>
      <c r="D39" s="120">
        <v>712.70001220703125</v>
      </c>
      <c r="E39" s="121"/>
      <c r="F39" s="120">
        <v>342.60000610351562</v>
      </c>
      <c r="G39" s="121"/>
      <c r="H39" s="120">
        <v>318.60000610351562</v>
      </c>
      <c r="I39" s="121"/>
      <c r="J39" s="120">
        <v>289.89999389648437</v>
      </c>
      <c r="K39" s="121"/>
      <c r="L39" s="120">
        <v>281.10000610351562</v>
      </c>
      <c r="M39" s="121"/>
      <c r="N39" s="120">
        <v>242.19999694824219</v>
      </c>
      <c r="O39" s="3"/>
      <c r="P39" s="120">
        <v>208.10000610351562</v>
      </c>
      <c r="Q39" s="3"/>
      <c r="R39" s="120">
        <v>233.60000610351562</v>
      </c>
      <c r="S39" s="3"/>
      <c r="T39" s="120">
        <v>284.39999389648437</v>
      </c>
      <c r="U39" s="3"/>
      <c r="V39" s="120">
        <v>368.60000610351562</v>
      </c>
      <c r="W39" s="3"/>
      <c r="X39" s="120">
        <v>377</v>
      </c>
      <c r="Y39" s="3"/>
      <c r="Z39" s="120">
        <v>374.60000610351562</v>
      </c>
      <c r="AA39" s="3"/>
      <c r="AB39" s="120">
        <v>381</v>
      </c>
      <c r="AC39" s="3"/>
      <c r="AD39" s="120">
        <v>391.89999389648437</v>
      </c>
      <c r="AE39" s="3"/>
      <c r="AF39" s="120">
        <v>385.89999389648437</v>
      </c>
      <c r="AG39" s="3"/>
      <c r="AH39" s="120">
        <v>410.89999389648437</v>
      </c>
      <c r="AI39" s="3"/>
      <c r="AJ39" s="120">
        <v>387.10000610351562</v>
      </c>
      <c r="AK39" s="3"/>
      <c r="AL39" s="120">
        <v>395.5</v>
      </c>
      <c r="AM39" s="3"/>
      <c r="AN39" s="120">
        <v>408.10000610351562</v>
      </c>
      <c r="AO39" s="3"/>
      <c r="AP39" s="120" t="s">
        <v>10</v>
      </c>
      <c r="AQ39" s="3"/>
      <c r="AR39" s="120" t="s">
        <v>10</v>
      </c>
      <c r="AS39" s="3"/>
    </row>
    <row r="40" spans="2:45" x14ac:dyDescent="0.25">
      <c r="B40" s="114" t="s">
        <v>18</v>
      </c>
      <c r="C40" s="115" t="s">
        <v>19</v>
      </c>
      <c r="D40" s="116" t="s">
        <v>10</v>
      </c>
      <c r="E40" s="117"/>
      <c r="F40" s="116" t="s">
        <v>10</v>
      </c>
      <c r="G40" s="117"/>
      <c r="H40" s="116" t="s">
        <v>10</v>
      </c>
      <c r="I40" s="117"/>
      <c r="J40" s="116" t="s">
        <v>10</v>
      </c>
      <c r="K40" s="117"/>
      <c r="L40" s="116" t="s">
        <v>10</v>
      </c>
      <c r="M40" s="117"/>
      <c r="N40" s="116" t="s">
        <v>10</v>
      </c>
      <c r="P40" s="116">
        <v>13200</v>
      </c>
      <c r="Q40" s="3">
        <v>6</v>
      </c>
      <c r="R40" s="116" t="s">
        <v>10</v>
      </c>
      <c r="T40" s="116" t="s">
        <v>10</v>
      </c>
      <c r="V40" s="116" t="s">
        <v>10</v>
      </c>
      <c r="X40" s="116" t="s">
        <v>10</v>
      </c>
      <c r="Z40" s="116" t="s">
        <v>10</v>
      </c>
      <c r="AB40" s="116" t="s">
        <v>10</v>
      </c>
      <c r="AD40" s="116" t="s">
        <v>10</v>
      </c>
      <c r="AF40" s="116" t="s">
        <v>10</v>
      </c>
      <c r="AH40" s="116">
        <v>14035</v>
      </c>
      <c r="AJ40" s="116" t="s">
        <v>10</v>
      </c>
      <c r="AL40" s="116">
        <v>14037</v>
      </c>
      <c r="AN40" s="116" t="s">
        <v>10</v>
      </c>
      <c r="AP40" s="116" t="s">
        <v>10</v>
      </c>
      <c r="AR40" s="116" t="s">
        <v>10</v>
      </c>
    </row>
    <row r="41" spans="2:45" x14ac:dyDescent="0.25">
      <c r="B41" s="114" t="s">
        <v>20</v>
      </c>
      <c r="C41" s="115" t="s">
        <v>19</v>
      </c>
      <c r="D41" s="116">
        <v>3204</v>
      </c>
      <c r="E41" s="117"/>
      <c r="F41" s="116">
        <v>3476</v>
      </c>
      <c r="G41" s="117"/>
      <c r="H41" s="116">
        <v>3845</v>
      </c>
      <c r="I41" s="117"/>
      <c r="J41" s="116">
        <v>3977</v>
      </c>
      <c r="K41" s="117"/>
      <c r="L41" s="116">
        <v>3983</v>
      </c>
      <c r="M41" s="117"/>
      <c r="N41" s="116">
        <v>4171</v>
      </c>
      <c r="P41" s="116">
        <v>4321</v>
      </c>
      <c r="R41" s="116">
        <v>4309</v>
      </c>
      <c r="T41" s="116">
        <v>4589</v>
      </c>
      <c r="V41" s="116">
        <v>4607</v>
      </c>
      <c r="X41" s="116">
        <v>4686.7001953125</v>
      </c>
      <c r="Z41" s="116">
        <v>4731.7001953125</v>
      </c>
      <c r="AB41" s="116">
        <v>4932.5</v>
      </c>
      <c r="AD41" s="116">
        <v>4951.10009765625</v>
      </c>
      <c r="AF41" s="116">
        <v>4996.89990234375</v>
      </c>
      <c r="AH41" s="116">
        <v>4921</v>
      </c>
      <c r="AJ41" s="116">
        <v>4700.7998046875</v>
      </c>
      <c r="AL41" s="116">
        <v>4806.89990234375</v>
      </c>
      <c r="AN41" s="116">
        <v>4883.2998046875</v>
      </c>
      <c r="AP41" s="116">
        <v>4905.2001953125</v>
      </c>
      <c r="AR41" s="116">
        <v>4832.5</v>
      </c>
    </row>
    <row r="42" spans="2:45" x14ac:dyDescent="0.25">
      <c r="B42" s="104" t="s">
        <v>21</v>
      </c>
      <c r="C42" s="105" t="s">
        <v>9</v>
      </c>
      <c r="D42" s="106" t="s">
        <v>10</v>
      </c>
      <c r="E42" s="107"/>
      <c r="F42" s="106" t="s">
        <v>10</v>
      </c>
      <c r="G42" s="107"/>
      <c r="H42" s="106" t="s">
        <v>10</v>
      </c>
      <c r="I42" s="107"/>
      <c r="J42" s="106" t="s">
        <v>10</v>
      </c>
      <c r="K42" s="107"/>
      <c r="L42" s="106" t="s">
        <v>10</v>
      </c>
      <c r="M42" s="107"/>
      <c r="N42" s="106" t="s">
        <v>10</v>
      </c>
      <c r="O42" s="108"/>
      <c r="P42" s="106">
        <v>1104</v>
      </c>
      <c r="Q42" s="108"/>
      <c r="R42" s="106">
        <v>1268</v>
      </c>
      <c r="S42" s="108"/>
      <c r="T42" s="106">
        <v>1854</v>
      </c>
      <c r="U42" s="108"/>
      <c r="V42" s="106">
        <v>1889</v>
      </c>
      <c r="W42" s="108"/>
      <c r="X42" s="106">
        <v>1784</v>
      </c>
      <c r="Y42" s="108"/>
      <c r="Z42" s="106">
        <v>1753</v>
      </c>
      <c r="AA42" s="108"/>
      <c r="AB42" s="106">
        <v>1573</v>
      </c>
      <c r="AC42" s="108"/>
      <c r="AD42" s="106">
        <v>1631</v>
      </c>
      <c r="AE42" s="108"/>
      <c r="AF42" s="106">
        <v>1478</v>
      </c>
      <c r="AG42" s="108"/>
      <c r="AH42" s="106">
        <v>1603</v>
      </c>
      <c r="AI42" s="108"/>
      <c r="AJ42" s="106">
        <v>1609</v>
      </c>
      <c r="AK42" s="108"/>
      <c r="AL42" s="106">
        <v>1781</v>
      </c>
      <c r="AM42" s="108"/>
      <c r="AN42" s="106">
        <v>1647</v>
      </c>
      <c r="AO42" s="108"/>
      <c r="AP42" s="106" t="s">
        <v>10</v>
      </c>
      <c r="AQ42" s="108"/>
      <c r="AR42" s="106" t="s">
        <v>10</v>
      </c>
      <c r="AS42" s="108"/>
    </row>
    <row r="43" spans="2:45" s="113" customFormat="1" x14ac:dyDescent="0.25">
      <c r="B43" s="109" t="s">
        <v>22</v>
      </c>
      <c r="C43" s="110" t="s">
        <v>9</v>
      </c>
      <c r="D43" s="111" t="s">
        <v>10</v>
      </c>
      <c r="E43" s="112"/>
      <c r="F43" s="111" t="s">
        <v>10</v>
      </c>
      <c r="G43" s="112"/>
      <c r="H43" s="111" t="s">
        <v>10</v>
      </c>
      <c r="I43" s="112"/>
      <c r="J43" s="111" t="s">
        <v>10</v>
      </c>
      <c r="K43" s="112"/>
      <c r="L43" s="111" t="s">
        <v>10</v>
      </c>
      <c r="M43" s="112"/>
      <c r="N43" s="111" t="s">
        <v>10</v>
      </c>
      <c r="O43" s="108"/>
      <c r="P43" s="111" t="s">
        <v>10</v>
      </c>
      <c r="Q43" s="108"/>
      <c r="R43" s="111" t="s">
        <v>10</v>
      </c>
      <c r="S43" s="108"/>
      <c r="T43" s="111" t="s">
        <v>10</v>
      </c>
      <c r="U43" s="108"/>
      <c r="V43" s="111" t="s">
        <v>10</v>
      </c>
      <c r="W43" s="108"/>
      <c r="X43" s="111">
        <v>168.86199951171875</v>
      </c>
      <c r="Y43" s="108"/>
      <c r="Z43" s="111">
        <v>239.94599914550781</v>
      </c>
      <c r="AA43" s="108"/>
      <c r="AB43" s="111">
        <v>227.16799926757812</v>
      </c>
      <c r="AC43" s="108"/>
      <c r="AD43" s="111" t="s">
        <v>10</v>
      </c>
      <c r="AE43" s="108"/>
      <c r="AF43" s="111" t="s">
        <v>10</v>
      </c>
      <c r="AG43" s="108"/>
      <c r="AH43" s="111" t="s">
        <v>10</v>
      </c>
      <c r="AI43" s="108"/>
      <c r="AJ43" s="111" t="s">
        <v>10</v>
      </c>
      <c r="AK43" s="108"/>
      <c r="AL43" s="111" t="s">
        <v>10</v>
      </c>
      <c r="AM43" s="108"/>
      <c r="AN43" s="111" t="s">
        <v>10</v>
      </c>
      <c r="AO43" s="108"/>
      <c r="AP43" s="111" t="s">
        <v>10</v>
      </c>
      <c r="AQ43" s="108"/>
      <c r="AR43" s="111" t="s">
        <v>10</v>
      </c>
      <c r="AS43" s="108"/>
    </row>
    <row r="44" spans="2:45" x14ac:dyDescent="0.25">
      <c r="B44" s="104" t="s">
        <v>23</v>
      </c>
      <c r="C44" s="105" t="s">
        <v>9</v>
      </c>
      <c r="D44" s="106">
        <v>1970</v>
      </c>
      <c r="E44" s="107"/>
      <c r="F44" s="106">
        <v>1780.9000244140625</v>
      </c>
      <c r="G44" s="107"/>
      <c r="H44" s="106" t="s">
        <v>10</v>
      </c>
      <c r="I44" s="107"/>
      <c r="J44" s="106" t="s">
        <v>10</v>
      </c>
      <c r="K44" s="107"/>
      <c r="L44" s="106" t="s">
        <v>10</v>
      </c>
      <c r="M44" s="107"/>
      <c r="N44" s="106" t="s">
        <v>10</v>
      </c>
      <c r="O44" s="108"/>
      <c r="P44" s="106">
        <v>1957.4000244140625</v>
      </c>
      <c r="Q44" s="108"/>
      <c r="R44" s="106">
        <v>1933</v>
      </c>
      <c r="S44" s="108"/>
      <c r="T44" s="106">
        <v>2058.89990234375</v>
      </c>
      <c r="U44" s="108"/>
      <c r="V44" s="106">
        <v>2432</v>
      </c>
      <c r="W44" s="108"/>
      <c r="X44" s="106">
        <v>2661.300048828125</v>
      </c>
      <c r="Y44" s="108"/>
      <c r="Z44" s="106">
        <v>2811.5</v>
      </c>
      <c r="AA44" s="108"/>
      <c r="AB44" s="106">
        <v>3049.10009765625</v>
      </c>
      <c r="AC44" s="108"/>
      <c r="AD44" s="106">
        <v>3220.39990234375</v>
      </c>
      <c r="AE44" s="108"/>
      <c r="AF44" s="106">
        <v>3410.5</v>
      </c>
      <c r="AG44" s="108"/>
      <c r="AH44" s="106">
        <v>3614.5</v>
      </c>
      <c r="AI44" s="108"/>
      <c r="AJ44" s="106">
        <v>3765.10009765625</v>
      </c>
      <c r="AK44" s="108"/>
      <c r="AL44" s="106">
        <v>3623.199951171875</v>
      </c>
      <c r="AM44" s="108"/>
      <c r="AN44" s="106">
        <v>3639.60009765625</v>
      </c>
      <c r="AO44" s="108"/>
      <c r="AP44" s="106" t="s">
        <v>10</v>
      </c>
      <c r="AQ44" s="108"/>
      <c r="AR44" s="106" t="s">
        <v>10</v>
      </c>
      <c r="AS44" s="108"/>
    </row>
    <row r="45" spans="2:45" x14ac:dyDescent="0.25">
      <c r="B45" s="104" t="s">
        <v>24</v>
      </c>
      <c r="C45" s="105" t="s">
        <v>19</v>
      </c>
      <c r="D45" s="106">
        <v>3436</v>
      </c>
      <c r="E45" s="107"/>
      <c r="F45" s="106">
        <v>4613</v>
      </c>
      <c r="G45" s="107"/>
      <c r="H45" s="106">
        <v>4567</v>
      </c>
      <c r="I45" s="107"/>
      <c r="J45" s="106">
        <v>4650</v>
      </c>
      <c r="K45" s="107"/>
      <c r="L45" s="106">
        <v>4603</v>
      </c>
      <c r="M45" s="107"/>
      <c r="N45" s="106">
        <v>4702</v>
      </c>
      <c r="O45" s="108"/>
      <c r="P45" s="106">
        <v>4830</v>
      </c>
      <c r="Q45" s="108"/>
      <c r="R45" s="106">
        <v>4802</v>
      </c>
      <c r="S45" s="108"/>
      <c r="T45" s="106">
        <v>4981</v>
      </c>
      <c r="U45" s="108"/>
      <c r="V45" s="106">
        <v>4824</v>
      </c>
      <c r="W45" s="108"/>
      <c r="X45" s="106">
        <v>5059</v>
      </c>
      <c r="Y45" s="108"/>
      <c r="Z45" s="106">
        <v>5052</v>
      </c>
      <c r="AA45" s="108"/>
      <c r="AB45" s="106">
        <v>5115</v>
      </c>
      <c r="AC45" s="108"/>
      <c r="AD45" s="106">
        <v>5243</v>
      </c>
      <c r="AE45" s="108"/>
      <c r="AF45" s="106">
        <v>5134</v>
      </c>
      <c r="AG45" s="108"/>
      <c r="AH45" s="106">
        <v>5037</v>
      </c>
      <c r="AI45" s="108"/>
      <c r="AJ45" s="106">
        <v>4973</v>
      </c>
      <c r="AK45" s="108"/>
      <c r="AL45" s="106">
        <v>5035</v>
      </c>
      <c r="AM45" s="108"/>
      <c r="AN45" s="106">
        <v>4970</v>
      </c>
      <c r="AO45" s="108"/>
      <c r="AP45" s="106">
        <v>4892</v>
      </c>
      <c r="AQ45" s="108"/>
      <c r="AR45" s="106">
        <v>4886</v>
      </c>
      <c r="AS45" s="108"/>
    </row>
    <row r="46" spans="2:45" x14ac:dyDescent="0.25">
      <c r="B46" s="104" t="s">
        <v>25</v>
      </c>
      <c r="C46" s="105" t="s">
        <v>9</v>
      </c>
      <c r="D46" s="106" t="s">
        <v>10</v>
      </c>
      <c r="E46" s="107"/>
      <c r="F46" s="106" t="s">
        <v>10</v>
      </c>
      <c r="G46" s="107"/>
      <c r="H46" s="106" t="s">
        <v>10</v>
      </c>
      <c r="I46" s="107"/>
      <c r="J46" s="106">
        <v>38.099998474121094</v>
      </c>
      <c r="K46" s="107"/>
      <c r="L46" s="106" t="s">
        <v>10</v>
      </c>
      <c r="M46" s="107"/>
      <c r="N46" s="106" t="s">
        <v>10</v>
      </c>
      <c r="O46" s="108"/>
      <c r="P46" s="106">
        <v>69.357002258300781</v>
      </c>
      <c r="Q46" s="108"/>
      <c r="R46" s="106" t="s">
        <v>10</v>
      </c>
      <c r="S46" s="108"/>
      <c r="T46" s="106" t="s">
        <v>10</v>
      </c>
      <c r="U46" s="108"/>
      <c r="V46" s="106" t="s">
        <v>10</v>
      </c>
      <c r="W46" s="108"/>
      <c r="X46" s="106" t="s">
        <v>10</v>
      </c>
      <c r="Y46" s="108"/>
      <c r="Z46" s="106" t="s">
        <v>10</v>
      </c>
      <c r="AA46" s="108"/>
      <c r="AB46" s="106" t="s">
        <v>10</v>
      </c>
      <c r="AC46" s="108"/>
      <c r="AD46" s="106" t="s">
        <v>10</v>
      </c>
      <c r="AE46" s="108"/>
      <c r="AF46" s="106" t="s">
        <v>10</v>
      </c>
      <c r="AG46" s="108"/>
      <c r="AH46" s="106" t="s">
        <v>10</v>
      </c>
      <c r="AI46" s="108"/>
      <c r="AJ46" s="106" t="s">
        <v>10</v>
      </c>
      <c r="AK46" s="108"/>
      <c r="AL46" s="106" t="s">
        <v>10</v>
      </c>
      <c r="AM46" s="108"/>
      <c r="AN46" s="106" t="s">
        <v>10</v>
      </c>
      <c r="AO46" s="108"/>
      <c r="AP46" s="106" t="s">
        <v>10</v>
      </c>
      <c r="AQ46" s="108"/>
      <c r="AR46" s="106" t="s">
        <v>10</v>
      </c>
      <c r="AS46" s="108"/>
    </row>
    <row r="47" spans="2:45" x14ac:dyDescent="0.25">
      <c r="B47" s="114" t="s">
        <v>26</v>
      </c>
      <c r="C47" s="115" t="s">
        <v>9</v>
      </c>
      <c r="D47" s="116" t="s">
        <v>10</v>
      </c>
      <c r="E47" s="117"/>
      <c r="F47" s="116" t="s">
        <v>10</v>
      </c>
      <c r="G47" s="117"/>
      <c r="H47" s="116" t="s">
        <v>10</v>
      </c>
      <c r="I47" s="117"/>
      <c r="J47" s="116" t="s">
        <v>10</v>
      </c>
      <c r="K47" s="117"/>
      <c r="L47" s="116" t="s">
        <v>10</v>
      </c>
      <c r="M47" s="117"/>
      <c r="N47" s="116" t="s">
        <v>10</v>
      </c>
      <c r="P47" s="116" t="s">
        <v>10</v>
      </c>
      <c r="R47" s="116">
        <v>91.300003051757813</v>
      </c>
      <c r="T47" s="116">
        <v>94.379997253417969</v>
      </c>
      <c r="V47" s="116">
        <v>98.430000305175781</v>
      </c>
      <c r="X47" s="116">
        <v>99.300003051757813</v>
      </c>
      <c r="Z47" s="116">
        <v>93.300003051757813</v>
      </c>
      <c r="AB47" s="116">
        <v>94.300003051757812</v>
      </c>
      <c r="AD47" s="116">
        <v>95.391998291015625</v>
      </c>
      <c r="AF47" s="116">
        <v>94.569999694824219</v>
      </c>
      <c r="AH47" s="116">
        <v>90.489997863769531</v>
      </c>
      <c r="AJ47" s="116">
        <v>90.580001831054687</v>
      </c>
      <c r="AL47" s="116">
        <v>81</v>
      </c>
      <c r="AN47" s="116">
        <v>82</v>
      </c>
      <c r="AP47" s="116" t="s">
        <v>10</v>
      </c>
      <c r="AR47" s="116" t="s">
        <v>10</v>
      </c>
    </row>
    <row r="48" spans="2:45" ht="12" customHeight="1" x14ac:dyDescent="0.25">
      <c r="B48" s="114" t="s">
        <v>27</v>
      </c>
      <c r="C48" s="115" t="s">
        <v>9</v>
      </c>
      <c r="D48" s="116" t="s">
        <v>10</v>
      </c>
      <c r="E48" s="117"/>
      <c r="F48" s="116" t="s">
        <v>10</v>
      </c>
      <c r="G48" s="117"/>
      <c r="H48" s="116" t="s">
        <v>10</v>
      </c>
      <c r="I48" s="117"/>
      <c r="J48" s="116" t="s">
        <v>10</v>
      </c>
      <c r="K48" s="117"/>
      <c r="L48" s="116" t="s">
        <v>10</v>
      </c>
      <c r="M48" s="117"/>
      <c r="N48" s="116" t="s">
        <v>10</v>
      </c>
      <c r="P48" s="116" t="s">
        <v>10</v>
      </c>
      <c r="R48" s="116" t="s">
        <v>10</v>
      </c>
      <c r="T48" s="116" t="s">
        <v>10</v>
      </c>
      <c r="V48" s="116" t="s">
        <v>10</v>
      </c>
      <c r="X48" s="116" t="s">
        <v>10</v>
      </c>
      <c r="Z48" s="116" t="s">
        <v>10</v>
      </c>
      <c r="AB48" s="116" t="s">
        <v>10</v>
      </c>
      <c r="AD48" s="116" t="s">
        <v>10</v>
      </c>
      <c r="AF48" s="116" t="s">
        <v>10</v>
      </c>
      <c r="AH48" s="116" t="s">
        <v>10</v>
      </c>
      <c r="AJ48" s="116" t="s">
        <v>10</v>
      </c>
      <c r="AL48" s="116" t="s">
        <v>10</v>
      </c>
      <c r="AN48" s="116">
        <v>50.051609039306641</v>
      </c>
      <c r="AO48" s="3">
        <v>7</v>
      </c>
      <c r="AP48" s="116" t="s">
        <v>10</v>
      </c>
      <c r="AR48" s="116" t="s">
        <v>10</v>
      </c>
    </row>
    <row r="49" spans="2:45" s="113" customFormat="1" ht="25.8" customHeight="1" x14ac:dyDescent="0.25">
      <c r="B49" s="118" t="s">
        <v>28</v>
      </c>
      <c r="C49" s="119" t="s">
        <v>9</v>
      </c>
      <c r="D49" s="120" t="s">
        <v>10</v>
      </c>
      <c r="E49" s="121"/>
      <c r="F49" s="120" t="s">
        <v>10</v>
      </c>
      <c r="G49" s="121"/>
      <c r="H49" s="120" t="s">
        <v>10</v>
      </c>
      <c r="I49" s="121"/>
      <c r="J49" s="120" t="s">
        <v>10</v>
      </c>
      <c r="K49" s="121"/>
      <c r="L49" s="120" t="s">
        <v>10</v>
      </c>
      <c r="M49" s="121"/>
      <c r="N49" s="120">
        <v>508.82000732421875</v>
      </c>
      <c r="O49" s="3">
        <v>8</v>
      </c>
      <c r="P49" s="120">
        <v>612.71502685546875</v>
      </c>
      <c r="Q49" s="3">
        <v>8</v>
      </c>
      <c r="R49" s="120">
        <v>685.73974609375</v>
      </c>
      <c r="S49" s="3">
        <v>8</v>
      </c>
      <c r="T49" s="120">
        <v>661.51165771484375</v>
      </c>
      <c r="U49" s="3">
        <v>8</v>
      </c>
      <c r="V49" s="120">
        <v>809.16717529296875</v>
      </c>
      <c r="W49" s="3">
        <v>9</v>
      </c>
      <c r="X49" s="120">
        <v>805.090576171875</v>
      </c>
      <c r="Y49" s="3">
        <v>9</v>
      </c>
      <c r="Z49" s="120">
        <v>785.65313720703125</v>
      </c>
      <c r="AA49" s="3">
        <v>9</v>
      </c>
      <c r="AB49" s="120">
        <v>850.73101806640625</v>
      </c>
      <c r="AC49" s="3">
        <v>9</v>
      </c>
      <c r="AD49" s="120">
        <v>887.813720703125</v>
      </c>
      <c r="AE49" s="3">
        <v>9</v>
      </c>
      <c r="AF49" s="120">
        <v>913.96270751953125</v>
      </c>
      <c r="AG49" s="3">
        <v>9</v>
      </c>
      <c r="AH49" s="120">
        <v>995.9447021484375</v>
      </c>
      <c r="AI49" s="3">
        <v>9</v>
      </c>
      <c r="AJ49" s="120">
        <v>1040.4842529296875</v>
      </c>
      <c r="AK49" s="3">
        <v>9</v>
      </c>
      <c r="AL49" s="120">
        <v>1058.68115234375</v>
      </c>
      <c r="AM49" s="3">
        <v>9</v>
      </c>
      <c r="AN49" s="120">
        <v>1099.7158203125</v>
      </c>
      <c r="AO49" s="3">
        <v>9</v>
      </c>
      <c r="AP49" s="120" t="s">
        <v>10</v>
      </c>
      <c r="AQ49" s="3"/>
      <c r="AR49" s="120" t="s">
        <v>10</v>
      </c>
      <c r="AS49" s="3"/>
    </row>
    <row r="50" spans="2:45" x14ac:dyDescent="0.25">
      <c r="B50" s="114" t="s">
        <v>29</v>
      </c>
      <c r="C50" s="115" t="s">
        <v>9</v>
      </c>
      <c r="D50" s="116" t="s">
        <v>10</v>
      </c>
      <c r="E50" s="117"/>
      <c r="F50" s="116" t="s">
        <v>10</v>
      </c>
      <c r="G50" s="117"/>
      <c r="H50" s="116" t="s">
        <v>10</v>
      </c>
      <c r="I50" s="117"/>
      <c r="J50" s="116" t="s">
        <v>10</v>
      </c>
      <c r="K50" s="117"/>
      <c r="L50" s="116" t="s">
        <v>10</v>
      </c>
      <c r="M50" s="117"/>
      <c r="N50" s="116" t="s">
        <v>10</v>
      </c>
      <c r="P50" s="116" t="s">
        <v>10</v>
      </c>
      <c r="R50" s="116" t="s">
        <v>10</v>
      </c>
      <c r="T50" s="116" t="s">
        <v>10</v>
      </c>
      <c r="V50" s="116" t="s">
        <v>10</v>
      </c>
      <c r="X50" s="116" t="s">
        <v>10</v>
      </c>
      <c r="Z50" s="116" t="s">
        <v>10</v>
      </c>
      <c r="AB50" s="116" t="s">
        <v>10</v>
      </c>
      <c r="AD50" s="116" t="s">
        <v>10</v>
      </c>
      <c r="AF50" s="116">
        <v>1367.0899658203125</v>
      </c>
      <c r="AH50" s="116">
        <v>1260.06005859375</v>
      </c>
      <c r="AJ50" s="116">
        <v>1057.7679443359375</v>
      </c>
      <c r="AL50" s="116">
        <v>1027.0059814453125</v>
      </c>
      <c r="AN50" s="116">
        <v>964.1209716796875</v>
      </c>
      <c r="AP50" s="116" t="s">
        <v>10</v>
      </c>
      <c r="AR50" s="116" t="s">
        <v>10</v>
      </c>
    </row>
    <row r="51" spans="2:45" x14ac:dyDescent="0.25">
      <c r="B51" s="114" t="s">
        <v>30</v>
      </c>
      <c r="C51" s="115" t="s">
        <v>9</v>
      </c>
      <c r="D51" s="116" t="s">
        <v>10</v>
      </c>
      <c r="E51" s="117"/>
      <c r="F51" s="116" t="s">
        <v>10</v>
      </c>
      <c r="G51" s="117"/>
      <c r="H51" s="116" t="s">
        <v>10</v>
      </c>
      <c r="I51" s="117"/>
      <c r="J51" s="116" t="s">
        <v>10</v>
      </c>
      <c r="K51" s="117"/>
      <c r="L51" s="116" t="s">
        <v>10</v>
      </c>
      <c r="M51" s="117"/>
      <c r="N51" s="116" t="s">
        <v>10</v>
      </c>
      <c r="P51" s="116">
        <v>57563</v>
      </c>
      <c r="R51" s="116">
        <v>55677</v>
      </c>
      <c r="T51" s="116">
        <v>56524</v>
      </c>
      <c r="V51" s="116">
        <v>57587</v>
      </c>
      <c r="X51" s="116">
        <v>59214</v>
      </c>
      <c r="Z51" s="116">
        <v>60142</v>
      </c>
      <c r="AB51" s="116" t="s">
        <v>10</v>
      </c>
      <c r="AD51" s="116">
        <v>51432</v>
      </c>
      <c r="AF51" s="116" t="s">
        <v>10</v>
      </c>
      <c r="AH51" s="116">
        <v>53000</v>
      </c>
      <c r="AJ51" s="116">
        <v>53000</v>
      </c>
      <c r="AL51" s="116">
        <v>55300</v>
      </c>
      <c r="AN51" s="116">
        <v>57900</v>
      </c>
      <c r="AP51" s="116" t="s">
        <v>10</v>
      </c>
      <c r="AR51" s="116" t="s">
        <v>10</v>
      </c>
    </row>
    <row r="52" spans="2:45" x14ac:dyDescent="0.25">
      <c r="B52" s="104" t="s">
        <v>31</v>
      </c>
      <c r="C52" s="105" t="s">
        <v>9</v>
      </c>
      <c r="D52" s="106" t="s">
        <v>10</v>
      </c>
      <c r="E52" s="107"/>
      <c r="F52" s="106">
        <v>11.159999847412109</v>
      </c>
      <c r="G52" s="107"/>
      <c r="H52" s="106" t="s">
        <v>10</v>
      </c>
      <c r="I52" s="107"/>
      <c r="J52" s="106" t="s">
        <v>10</v>
      </c>
      <c r="K52" s="107"/>
      <c r="L52" s="106" t="s">
        <v>10</v>
      </c>
      <c r="M52" s="107"/>
      <c r="N52" s="106">
        <v>25.700000762939453</v>
      </c>
      <c r="O52" s="108"/>
      <c r="P52" s="106">
        <v>28.559999465942383</v>
      </c>
      <c r="Q52" s="108"/>
      <c r="R52" s="106">
        <v>29.860000610351563</v>
      </c>
      <c r="S52" s="108"/>
      <c r="T52" s="106">
        <v>24.936000823974609</v>
      </c>
      <c r="U52" s="108"/>
      <c r="V52" s="106">
        <v>23.629999160766602</v>
      </c>
      <c r="W52" s="108"/>
      <c r="X52" s="106">
        <v>33.033000946044922</v>
      </c>
      <c r="Y52" s="108"/>
      <c r="Z52" s="106">
        <v>36.696998596191406</v>
      </c>
      <c r="AA52" s="108"/>
      <c r="AB52" s="106" t="s">
        <v>10</v>
      </c>
      <c r="AC52" s="108"/>
      <c r="AD52" s="106" t="s">
        <v>10</v>
      </c>
      <c r="AE52" s="108"/>
      <c r="AF52" s="106" t="s">
        <v>10</v>
      </c>
      <c r="AG52" s="108"/>
      <c r="AH52" s="106" t="s">
        <v>10</v>
      </c>
      <c r="AI52" s="108"/>
      <c r="AJ52" s="106" t="s">
        <v>10</v>
      </c>
      <c r="AK52" s="108"/>
      <c r="AL52" s="106" t="s">
        <v>10</v>
      </c>
      <c r="AM52" s="108"/>
      <c r="AN52" s="106" t="s">
        <v>10</v>
      </c>
      <c r="AO52" s="108"/>
      <c r="AP52" s="106" t="s">
        <v>10</v>
      </c>
      <c r="AQ52" s="108"/>
      <c r="AR52" s="106" t="s">
        <v>10</v>
      </c>
      <c r="AS52" s="108"/>
    </row>
    <row r="53" spans="2:45" s="113" customFormat="1" x14ac:dyDescent="0.25">
      <c r="B53" s="109" t="s">
        <v>32</v>
      </c>
      <c r="C53" s="110" t="s">
        <v>9</v>
      </c>
      <c r="D53" s="111">
        <v>62.568000793457031</v>
      </c>
      <c r="E53" s="112"/>
      <c r="F53" s="111" t="s">
        <v>10</v>
      </c>
      <c r="G53" s="112"/>
      <c r="H53" s="111" t="s">
        <v>10</v>
      </c>
      <c r="I53" s="112"/>
      <c r="J53" s="111">
        <v>137.97200012207031</v>
      </c>
      <c r="K53" s="112"/>
      <c r="L53" s="111">
        <v>212.41299438476562</v>
      </c>
      <c r="M53" s="112"/>
      <c r="N53" s="111">
        <v>517.2750244140625</v>
      </c>
      <c r="O53" s="108"/>
      <c r="P53" s="111">
        <v>191.75300598144531</v>
      </c>
      <c r="Q53" s="108"/>
      <c r="R53" s="111">
        <v>197.18600463867187</v>
      </c>
      <c r="S53" s="108"/>
      <c r="T53" s="111">
        <v>196.25199890136719</v>
      </c>
      <c r="U53" s="108"/>
      <c r="V53" s="111" t="s">
        <v>10</v>
      </c>
      <c r="W53" s="108"/>
      <c r="X53" s="111" t="s">
        <v>10</v>
      </c>
      <c r="Y53" s="108"/>
      <c r="Z53" s="111" t="s">
        <v>10</v>
      </c>
      <c r="AA53" s="108"/>
      <c r="AB53" s="111" t="s">
        <v>10</v>
      </c>
      <c r="AC53" s="108"/>
      <c r="AD53" s="111" t="s">
        <v>10</v>
      </c>
      <c r="AE53" s="108"/>
      <c r="AF53" s="111" t="s">
        <v>10</v>
      </c>
      <c r="AG53" s="108"/>
      <c r="AH53" s="111" t="s">
        <v>10</v>
      </c>
      <c r="AI53" s="108"/>
      <c r="AJ53" s="111" t="s">
        <v>10</v>
      </c>
      <c r="AK53" s="108"/>
      <c r="AL53" s="111" t="s">
        <v>10</v>
      </c>
      <c r="AM53" s="108"/>
      <c r="AN53" s="111" t="s">
        <v>10</v>
      </c>
      <c r="AO53" s="108"/>
      <c r="AP53" s="111" t="s">
        <v>10</v>
      </c>
      <c r="AQ53" s="108"/>
      <c r="AR53" s="111" t="s">
        <v>10</v>
      </c>
      <c r="AS53" s="108"/>
    </row>
    <row r="54" spans="2:45" x14ac:dyDescent="0.25">
      <c r="B54" s="104" t="s">
        <v>33</v>
      </c>
      <c r="C54" s="105" t="s">
        <v>34</v>
      </c>
      <c r="D54" s="106" t="s">
        <v>10</v>
      </c>
      <c r="E54" s="107"/>
      <c r="F54" s="106">
        <v>5838</v>
      </c>
      <c r="G54" s="107"/>
      <c r="H54" s="106">
        <v>5165</v>
      </c>
      <c r="I54" s="107"/>
      <c r="J54" s="106">
        <v>4809</v>
      </c>
      <c r="K54" s="107"/>
      <c r="L54" s="106">
        <v>4880</v>
      </c>
      <c r="M54" s="107"/>
      <c r="N54" s="106">
        <v>4910</v>
      </c>
      <c r="O54" s="108"/>
      <c r="P54" s="106">
        <v>4998</v>
      </c>
      <c r="Q54" s="108"/>
      <c r="R54" s="106">
        <v>4773</v>
      </c>
      <c r="S54" s="108"/>
      <c r="T54" s="106">
        <v>4715</v>
      </c>
      <c r="U54" s="108"/>
      <c r="V54" s="106">
        <v>4690</v>
      </c>
      <c r="W54" s="108"/>
      <c r="X54" s="106">
        <v>4619</v>
      </c>
      <c r="Y54" s="108"/>
      <c r="Z54" s="106">
        <v>4502</v>
      </c>
      <c r="AA54" s="108"/>
      <c r="AB54" s="106">
        <v>4387</v>
      </c>
      <c r="AC54" s="108"/>
      <c r="AD54" s="106">
        <v>4172</v>
      </c>
      <c r="AE54" s="108"/>
      <c r="AF54" s="106">
        <v>4486</v>
      </c>
      <c r="AG54" s="108"/>
      <c r="AH54" s="106">
        <v>4449</v>
      </c>
      <c r="AI54" s="108"/>
      <c r="AJ54" s="106">
        <v>4094</v>
      </c>
      <c r="AK54" s="108"/>
      <c r="AL54" s="106">
        <v>3732</v>
      </c>
      <c r="AM54" s="108"/>
      <c r="AN54" s="106">
        <v>3364</v>
      </c>
      <c r="AO54" s="108"/>
      <c r="AP54" s="106">
        <v>3135</v>
      </c>
      <c r="AQ54" s="108"/>
      <c r="AR54" s="106">
        <v>3192</v>
      </c>
      <c r="AS54" s="108"/>
    </row>
    <row r="55" spans="2:45" x14ac:dyDescent="0.25">
      <c r="B55" s="104" t="s">
        <v>35</v>
      </c>
      <c r="C55" s="105" t="s">
        <v>9</v>
      </c>
      <c r="D55" s="106" t="s">
        <v>10</v>
      </c>
      <c r="E55" s="107"/>
      <c r="F55" s="106" t="s">
        <v>10</v>
      </c>
      <c r="G55" s="107"/>
      <c r="H55" s="106">
        <v>245.525390625</v>
      </c>
      <c r="I55" s="107">
        <v>10</v>
      </c>
      <c r="J55" s="106">
        <v>274.65756225585937</v>
      </c>
      <c r="K55" s="107">
        <v>10</v>
      </c>
      <c r="L55" s="106">
        <v>295.22854614257812</v>
      </c>
      <c r="M55" s="107">
        <v>10</v>
      </c>
      <c r="N55" s="106">
        <v>317.57180786132812</v>
      </c>
      <c r="O55" s="108">
        <v>10</v>
      </c>
      <c r="P55" s="106">
        <v>341.85086059570312</v>
      </c>
      <c r="Q55" s="108">
        <v>10</v>
      </c>
      <c r="R55" s="106">
        <v>368.24472045898437</v>
      </c>
      <c r="S55" s="108">
        <v>10</v>
      </c>
      <c r="T55" s="106">
        <v>396.94955444335937</v>
      </c>
      <c r="U55" s="108">
        <v>10</v>
      </c>
      <c r="V55" s="106">
        <v>428.18035888671875</v>
      </c>
      <c r="W55" s="108">
        <v>10</v>
      </c>
      <c r="X55" s="106">
        <v>469.73599243164062</v>
      </c>
      <c r="Y55" s="108">
        <v>10</v>
      </c>
      <c r="Z55" s="106">
        <v>519.01220703125</v>
      </c>
      <c r="AA55" s="108">
        <v>10</v>
      </c>
      <c r="AB55" s="106">
        <v>551.05419921875</v>
      </c>
      <c r="AC55" s="108">
        <v>10</v>
      </c>
      <c r="AD55" s="106">
        <v>586.0811767578125</v>
      </c>
      <c r="AE55" s="108">
        <v>10</v>
      </c>
      <c r="AF55" s="106">
        <v>624.356689453125</v>
      </c>
      <c r="AG55" s="108">
        <v>10</v>
      </c>
      <c r="AH55" s="106">
        <v>666.18096923828125</v>
      </c>
      <c r="AI55" s="108">
        <v>10</v>
      </c>
      <c r="AJ55" s="106" t="s">
        <v>10</v>
      </c>
      <c r="AK55" s="108"/>
      <c r="AL55" s="106" t="s">
        <v>10</v>
      </c>
      <c r="AM55" s="108"/>
      <c r="AN55" s="106" t="s">
        <v>10</v>
      </c>
      <c r="AO55" s="108"/>
      <c r="AP55" s="106" t="s">
        <v>10</v>
      </c>
      <c r="AQ55" s="108"/>
      <c r="AR55" s="106" t="s">
        <v>10</v>
      </c>
      <c r="AS55" s="108"/>
    </row>
    <row r="56" spans="2:45" x14ac:dyDescent="0.25">
      <c r="B56" s="104" t="s">
        <v>36</v>
      </c>
      <c r="C56" s="105" t="s">
        <v>9</v>
      </c>
      <c r="D56" s="106" t="s">
        <v>10</v>
      </c>
      <c r="E56" s="107"/>
      <c r="F56" s="106" t="s">
        <v>10</v>
      </c>
      <c r="G56" s="107"/>
      <c r="H56" s="106" t="s">
        <v>10</v>
      </c>
      <c r="I56" s="107"/>
      <c r="J56" s="106" t="s">
        <v>10</v>
      </c>
      <c r="K56" s="107"/>
      <c r="L56" s="106" t="s">
        <v>10</v>
      </c>
      <c r="M56" s="107"/>
      <c r="N56" s="106" t="s">
        <v>10</v>
      </c>
      <c r="O56" s="108"/>
      <c r="P56" s="106" t="s">
        <v>10</v>
      </c>
      <c r="Q56" s="108"/>
      <c r="R56" s="106">
        <v>13.100000381469727</v>
      </c>
      <c r="S56" s="108"/>
      <c r="T56" s="106">
        <v>22.899999618530273</v>
      </c>
      <c r="U56" s="108"/>
      <c r="V56" s="106">
        <v>18.200000762939453</v>
      </c>
      <c r="W56" s="108"/>
      <c r="X56" s="106">
        <v>18.200000762939453</v>
      </c>
      <c r="Y56" s="108"/>
      <c r="Z56" s="106">
        <v>13.199999809265137</v>
      </c>
      <c r="AA56" s="108"/>
      <c r="AB56" s="106">
        <v>13.800000190734863</v>
      </c>
      <c r="AC56" s="108"/>
      <c r="AD56" s="106">
        <v>10.800000190734863</v>
      </c>
      <c r="AE56" s="108"/>
      <c r="AF56" s="106">
        <v>15.600000381469727</v>
      </c>
      <c r="AG56" s="108"/>
      <c r="AH56" s="106">
        <v>13.800000190734863</v>
      </c>
      <c r="AI56" s="108"/>
      <c r="AJ56" s="106">
        <v>7.1999998092651367</v>
      </c>
      <c r="AK56" s="108"/>
      <c r="AL56" s="106">
        <v>39</v>
      </c>
      <c r="AM56" s="108"/>
      <c r="AN56" s="106" t="s">
        <v>10</v>
      </c>
      <c r="AO56" s="108"/>
      <c r="AP56" s="106" t="s">
        <v>10</v>
      </c>
      <c r="AQ56" s="108"/>
      <c r="AR56" s="106" t="s">
        <v>10</v>
      </c>
      <c r="AS56" s="108"/>
    </row>
    <row r="57" spans="2:45" x14ac:dyDescent="0.25">
      <c r="B57" s="114" t="s">
        <v>37</v>
      </c>
      <c r="C57" s="115" t="s">
        <v>9</v>
      </c>
      <c r="D57" s="116" t="s">
        <v>10</v>
      </c>
      <c r="E57" s="117"/>
      <c r="F57" s="116" t="s">
        <v>10</v>
      </c>
      <c r="G57" s="117"/>
      <c r="H57" s="116" t="s">
        <v>10</v>
      </c>
      <c r="I57" s="117"/>
      <c r="J57" s="116" t="s">
        <v>10</v>
      </c>
      <c r="K57" s="117"/>
      <c r="L57" s="116" t="s">
        <v>10</v>
      </c>
      <c r="M57" s="117"/>
      <c r="N57" s="116" t="s">
        <v>10</v>
      </c>
      <c r="P57" s="116" t="s">
        <v>10</v>
      </c>
      <c r="R57" s="116" t="s">
        <v>10</v>
      </c>
      <c r="T57" s="116" t="s">
        <v>10</v>
      </c>
      <c r="V57" s="116" t="s">
        <v>10</v>
      </c>
      <c r="X57" s="116" t="s">
        <v>10</v>
      </c>
      <c r="Z57" s="116" t="s">
        <v>10</v>
      </c>
      <c r="AB57" s="116" t="s">
        <v>10</v>
      </c>
      <c r="AD57" s="116" t="s">
        <v>10</v>
      </c>
      <c r="AF57" s="116" t="s">
        <v>10</v>
      </c>
      <c r="AH57" s="116">
        <v>355</v>
      </c>
      <c r="AJ57" s="116">
        <v>383</v>
      </c>
      <c r="AL57" s="116">
        <v>408</v>
      </c>
      <c r="AN57" s="116">
        <v>461</v>
      </c>
      <c r="AP57" s="116" t="s">
        <v>10</v>
      </c>
      <c r="AR57" s="116" t="s">
        <v>10</v>
      </c>
    </row>
    <row r="58" spans="2:45" x14ac:dyDescent="0.25">
      <c r="B58" s="114" t="s">
        <v>38</v>
      </c>
      <c r="C58" s="115" t="s">
        <v>9</v>
      </c>
      <c r="D58" s="116" t="s">
        <v>10</v>
      </c>
      <c r="E58" s="117"/>
      <c r="F58" s="116" t="s">
        <v>10</v>
      </c>
      <c r="G58" s="117"/>
      <c r="H58" s="116" t="s">
        <v>10</v>
      </c>
      <c r="I58" s="117"/>
      <c r="J58" s="116" t="s">
        <v>10</v>
      </c>
      <c r="K58" s="117"/>
      <c r="L58" s="116" t="s">
        <v>10</v>
      </c>
      <c r="M58" s="117"/>
      <c r="N58" s="116" t="s">
        <v>10</v>
      </c>
      <c r="P58" s="116" t="s">
        <v>10</v>
      </c>
      <c r="R58" s="116" t="s">
        <v>10</v>
      </c>
      <c r="T58" s="116" t="s">
        <v>10</v>
      </c>
      <c r="V58" s="116" t="s">
        <v>10</v>
      </c>
      <c r="X58" s="116" t="s">
        <v>10</v>
      </c>
      <c r="Z58" s="116" t="s">
        <v>10</v>
      </c>
      <c r="AB58" s="116">
        <v>3688.73291015625</v>
      </c>
      <c r="AD58" s="116">
        <v>3707.740966796875</v>
      </c>
      <c r="AF58" s="116">
        <v>6489.0791015625</v>
      </c>
      <c r="AH58" s="116">
        <v>7249.1767578125</v>
      </c>
      <c r="AJ58" s="116" t="s">
        <v>10</v>
      </c>
      <c r="AL58" s="116" t="s">
        <v>10</v>
      </c>
      <c r="AN58" s="116" t="s">
        <v>10</v>
      </c>
      <c r="AP58" s="116" t="s">
        <v>10</v>
      </c>
      <c r="AR58" s="116" t="s">
        <v>10</v>
      </c>
    </row>
    <row r="59" spans="2:45" s="113" customFormat="1" x14ac:dyDescent="0.25">
      <c r="B59" s="118" t="s">
        <v>39</v>
      </c>
      <c r="C59" s="119" t="s">
        <v>19</v>
      </c>
      <c r="D59" s="120" t="s">
        <v>10</v>
      </c>
      <c r="E59" s="121"/>
      <c r="F59" s="120" t="s">
        <v>10</v>
      </c>
      <c r="G59" s="121"/>
      <c r="H59" s="120" t="s">
        <v>10</v>
      </c>
      <c r="I59" s="121"/>
      <c r="J59" s="120" t="s">
        <v>10</v>
      </c>
      <c r="K59" s="121"/>
      <c r="L59" s="120" t="s">
        <v>10</v>
      </c>
      <c r="M59" s="121"/>
      <c r="N59" s="120" t="s">
        <v>10</v>
      </c>
      <c r="O59" s="3"/>
      <c r="P59" s="120">
        <v>4520.2998046875</v>
      </c>
      <c r="Q59" s="3">
        <v>11</v>
      </c>
      <c r="R59" s="120">
        <v>4514.7001953125</v>
      </c>
      <c r="S59" s="3">
        <v>11</v>
      </c>
      <c r="T59" s="120">
        <v>4647.10009765625</v>
      </c>
      <c r="U59" s="3">
        <v>11</v>
      </c>
      <c r="V59" s="120">
        <v>4802.2998046875</v>
      </c>
      <c r="W59" s="3">
        <v>11</v>
      </c>
      <c r="X59" s="120">
        <v>4964.10009765625</v>
      </c>
      <c r="Y59" s="3">
        <v>11</v>
      </c>
      <c r="Z59" s="120">
        <v>5113.7001953125</v>
      </c>
      <c r="AA59" s="3">
        <v>11</v>
      </c>
      <c r="AB59" s="120">
        <v>5310.89990234375</v>
      </c>
      <c r="AC59" s="3">
        <v>11</v>
      </c>
      <c r="AD59" s="120">
        <v>5492.89990234375</v>
      </c>
      <c r="AE59" s="3">
        <v>11</v>
      </c>
      <c r="AF59" s="120">
        <v>5608</v>
      </c>
      <c r="AG59" s="3">
        <v>11</v>
      </c>
      <c r="AH59" s="120">
        <v>5779.5</v>
      </c>
      <c r="AI59" s="3">
        <v>11</v>
      </c>
      <c r="AJ59" s="120">
        <v>5935.7001953125</v>
      </c>
      <c r="AK59" s="3">
        <v>11</v>
      </c>
      <c r="AL59" s="120">
        <v>6142.39990234375</v>
      </c>
      <c r="AM59" s="3">
        <v>11</v>
      </c>
      <c r="AN59" s="120" t="s">
        <v>10</v>
      </c>
      <c r="AO59" s="3"/>
      <c r="AP59" s="120" t="s">
        <v>10</v>
      </c>
      <c r="AQ59" s="3"/>
      <c r="AR59" s="120" t="s">
        <v>10</v>
      </c>
      <c r="AS59" s="3"/>
    </row>
    <row r="60" spans="2:45" x14ac:dyDescent="0.25">
      <c r="B60" s="114" t="s">
        <v>40</v>
      </c>
      <c r="C60" s="115" t="s">
        <v>9</v>
      </c>
      <c r="D60" s="116" t="s">
        <v>10</v>
      </c>
      <c r="E60" s="117"/>
      <c r="F60" s="116" t="s">
        <v>10</v>
      </c>
      <c r="G60" s="117"/>
      <c r="H60" s="116" t="s">
        <v>10</v>
      </c>
      <c r="I60" s="117"/>
      <c r="J60" s="116" t="s">
        <v>10</v>
      </c>
      <c r="K60" s="117"/>
      <c r="L60" s="116" t="s">
        <v>10</v>
      </c>
      <c r="M60" s="117"/>
      <c r="N60" s="116" t="s">
        <v>10</v>
      </c>
      <c r="P60" s="116">
        <v>118190</v>
      </c>
      <c r="R60" s="116">
        <v>134700</v>
      </c>
      <c r="T60" s="116">
        <v>136500</v>
      </c>
      <c r="V60" s="116">
        <v>148570</v>
      </c>
      <c r="X60" s="116">
        <v>155090</v>
      </c>
      <c r="Z60" s="116">
        <v>155770</v>
      </c>
      <c r="AB60" s="116">
        <v>148410</v>
      </c>
      <c r="AD60" s="116">
        <v>152150</v>
      </c>
      <c r="AF60" s="116">
        <v>154380</v>
      </c>
      <c r="AH60" s="116">
        <v>157340</v>
      </c>
      <c r="AJ60" s="116">
        <v>158048</v>
      </c>
      <c r="AL60" s="116">
        <v>163953</v>
      </c>
      <c r="AN60" s="116">
        <v>170809</v>
      </c>
      <c r="AP60" s="116" t="s">
        <v>10</v>
      </c>
      <c r="AR60" s="116" t="s">
        <v>10</v>
      </c>
    </row>
    <row r="61" spans="2:45" ht="25.8" customHeight="1" x14ac:dyDescent="0.25">
      <c r="B61" s="114" t="s">
        <v>41</v>
      </c>
      <c r="C61" s="115" t="s">
        <v>9</v>
      </c>
      <c r="D61" s="116">
        <v>3810</v>
      </c>
      <c r="E61" s="117"/>
      <c r="F61" s="116">
        <v>4843</v>
      </c>
      <c r="G61" s="117"/>
      <c r="H61" s="116">
        <v>4615</v>
      </c>
      <c r="I61" s="117"/>
      <c r="J61" s="116">
        <v>4708</v>
      </c>
      <c r="K61" s="117"/>
      <c r="L61" s="116">
        <v>4747</v>
      </c>
      <c r="M61" s="117"/>
      <c r="N61" s="116">
        <v>4924</v>
      </c>
      <c r="P61" s="116">
        <v>5177</v>
      </c>
      <c r="R61" s="116">
        <v>5335</v>
      </c>
      <c r="T61" s="116">
        <v>5399</v>
      </c>
      <c r="V61" s="116">
        <v>5826</v>
      </c>
      <c r="X61" s="116">
        <v>5709</v>
      </c>
      <c r="Z61" s="116">
        <v>6013</v>
      </c>
      <c r="AB61" s="116">
        <v>6228</v>
      </c>
      <c r="AD61" s="116">
        <v>6163</v>
      </c>
      <c r="AF61" s="116">
        <v>6444</v>
      </c>
      <c r="AH61" s="116">
        <v>6450</v>
      </c>
      <c r="AJ61" s="116" t="s">
        <v>10</v>
      </c>
      <c r="AL61" s="116" t="s">
        <v>10</v>
      </c>
      <c r="AN61" s="116" t="s">
        <v>10</v>
      </c>
      <c r="AP61" s="116" t="s">
        <v>10</v>
      </c>
      <c r="AR61" s="116" t="s">
        <v>10</v>
      </c>
    </row>
    <row r="62" spans="2:45" ht="26.4" customHeight="1" x14ac:dyDescent="0.25">
      <c r="B62" s="104" t="s">
        <v>42</v>
      </c>
      <c r="C62" s="105" t="s">
        <v>9</v>
      </c>
      <c r="D62" s="106">
        <v>84.349998474121094</v>
      </c>
      <c r="E62" s="107">
        <v>12</v>
      </c>
      <c r="F62" s="106">
        <v>185.97000122070312</v>
      </c>
      <c r="G62" s="107">
        <v>12</v>
      </c>
      <c r="H62" s="106">
        <v>198.39999389648437</v>
      </c>
      <c r="I62" s="107">
        <v>12</v>
      </c>
      <c r="J62" s="106">
        <v>217.10000610351562</v>
      </c>
      <c r="K62" s="107">
        <v>12</v>
      </c>
      <c r="L62" s="106">
        <v>221.58999633789062</v>
      </c>
      <c r="M62" s="107">
        <v>12</v>
      </c>
      <c r="N62" s="106">
        <v>225.05000305175781</v>
      </c>
      <c r="O62" s="108">
        <v>12</v>
      </c>
      <c r="P62" s="106">
        <v>230.46000671386719</v>
      </c>
      <c r="Q62" s="108">
        <v>12</v>
      </c>
      <c r="R62" s="106">
        <v>233.80999755859375</v>
      </c>
      <c r="S62" s="108">
        <v>12</v>
      </c>
      <c r="T62" s="106">
        <v>244.80000305175781</v>
      </c>
      <c r="U62" s="108">
        <v>12</v>
      </c>
      <c r="V62" s="106">
        <v>250.13999938964844</v>
      </c>
      <c r="W62" s="108">
        <v>12</v>
      </c>
      <c r="X62" s="106">
        <v>257.33999633789062</v>
      </c>
      <c r="Y62" s="108">
        <v>12</v>
      </c>
      <c r="Z62" s="106">
        <v>279.95999145507812</v>
      </c>
      <c r="AA62" s="108">
        <v>12</v>
      </c>
      <c r="AB62" s="106">
        <v>287.45001220703125</v>
      </c>
      <c r="AC62" s="108">
        <v>12</v>
      </c>
      <c r="AD62" s="106">
        <v>289.42001342773437</v>
      </c>
      <c r="AE62" s="108">
        <v>12</v>
      </c>
      <c r="AF62" s="106">
        <v>299.19000244140625</v>
      </c>
      <c r="AG62" s="108">
        <v>12</v>
      </c>
      <c r="AH62" s="106">
        <v>325.33999633789062</v>
      </c>
      <c r="AI62" s="108">
        <v>12</v>
      </c>
      <c r="AJ62" s="106" t="s">
        <v>10</v>
      </c>
      <c r="AK62" s="108"/>
      <c r="AL62" s="106" t="s">
        <v>10</v>
      </c>
      <c r="AM62" s="108"/>
      <c r="AN62" s="106" t="s">
        <v>10</v>
      </c>
      <c r="AO62" s="108"/>
      <c r="AP62" s="106" t="s">
        <v>10</v>
      </c>
      <c r="AQ62" s="108"/>
      <c r="AR62" s="106" t="s">
        <v>10</v>
      </c>
      <c r="AS62" s="108"/>
    </row>
    <row r="63" spans="2:45" s="113" customFormat="1" x14ac:dyDescent="0.25">
      <c r="B63" s="109" t="s">
        <v>43</v>
      </c>
      <c r="C63" s="110" t="s">
        <v>9</v>
      </c>
      <c r="D63" s="111" t="s">
        <v>10</v>
      </c>
      <c r="E63" s="112"/>
      <c r="F63" s="111" t="s">
        <v>10</v>
      </c>
      <c r="G63" s="112"/>
      <c r="H63" s="111" t="s">
        <v>10</v>
      </c>
      <c r="I63" s="112"/>
      <c r="J63" s="111" t="s">
        <v>10</v>
      </c>
      <c r="K63" s="112"/>
      <c r="L63" s="111" t="s">
        <v>10</v>
      </c>
      <c r="M63" s="112"/>
      <c r="N63" s="111" t="s">
        <v>10</v>
      </c>
      <c r="O63" s="108"/>
      <c r="P63" s="111" t="s">
        <v>10</v>
      </c>
      <c r="Q63" s="108"/>
      <c r="R63" s="111" t="s">
        <v>10</v>
      </c>
      <c r="S63" s="108"/>
      <c r="T63" s="111" t="s">
        <v>10</v>
      </c>
      <c r="U63" s="108"/>
      <c r="V63" s="111">
        <v>5288.7939453125</v>
      </c>
      <c r="W63" s="108"/>
      <c r="X63" s="111">
        <v>6128.48193359375</v>
      </c>
      <c r="Y63" s="108"/>
      <c r="Z63" s="111">
        <v>7567.0517578125</v>
      </c>
      <c r="AA63" s="108"/>
      <c r="AB63" s="111">
        <v>7580.462890625</v>
      </c>
      <c r="AC63" s="108"/>
      <c r="AD63" s="111">
        <v>9191.974609375</v>
      </c>
      <c r="AE63" s="108"/>
      <c r="AF63" s="111">
        <v>10661.3701171875</v>
      </c>
      <c r="AG63" s="108"/>
      <c r="AH63" s="111">
        <v>8980.2021484375</v>
      </c>
      <c r="AI63" s="108"/>
      <c r="AJ63" s="111">
        <v>9686.0078125</v>
      </c>
      <c r="AK63" s="108"/>
      <c r="AL63" s="111">
        <v>8996.115234375</v>
      </c>
      <c r="AM63" s="108"/>
      <c r="AN63" s="111" t="s">
        <v>10</v>
      </c>
      <c r="AO63" s="108"/>
      <c r="AP63" s="111" t="s">
        <v>10</v>
      </c>
      <c r="AQ63" s="108"/>
      <c r="AR63" s="111" t="s">
        <v>10</v>
      </c>
      <c r="AS63" s="108"/>
    </row>
    <row r="64" spans="2:45" x14ac:dyDescent="0.25">
      <c r="B64" s="104" t="s">
        <v>44</v>
      </c>
      <c r="C64" s="105" t="s">
        <v>9</v>
      </c>
      <c r="D64" s="106" t="s">
        <v>10</v>
      </c>
      <c r="E64" s="107"/>
      <c r="F64" s="106" t="s">
        <v>10</v>
      </c>
      <c r="G64" s="107"/>
      <c r="H64" s="106" t="s">
        <v>10</v>
      </c>
      <c r="I64" s="107"/>
      <c r="J64" s="106" t="s">
        <v>10</v>
      </c>
      <c r="K64" s="107"/>
      <c r="L64" s="106" t="s">
        <v>10</v>
      </c>
      <c r="M64" s="107"/>
      <c r="N64" s="106" t="s">
        <v>10</v>
      </c>
      <c r="O64" s="108"/>
      <c r="P64" s="106" t="s">
        <v>10</v>
      </c>
      <c r="Q64" s="108"/>
      <c r="R64" s="106" t="s">
        <v>10</v>
      </c>
      <c r="S64" s="108"/>
      <c r="T64" s="106">
        <v>1280</v>
      </c>
      <c r="U64" s="108"/>
      <c r="V64" s="106" t="s">
        <v>10</v>
      </c>
      <c r="W64" s="108"/>
      <c r="X64" s="106" t="s">
        <v>10</v>
      </c>
      <c r="Y64" s="108"/>
      <c r="Z64" s="106" t="s">
        <v>10</v>
      </c>
      <c r="AA64" s="108"/>
      <c r="AB64" s="106" t="s">
        <v>10</v>
      </c>
      <c r="AC64" s="108"/>
      <c r="AD64" s="106" t="s">
        <v>10</v>
      </c>
      <c r="AE64" s="108"/>
      <c r="AF64" s="106" t="s">
        <v>10</v>
      </c>
      <c r="AG64" s="108"/>
      <c r="AH64" s="106" t="s">
        <v>10</v>
      </c>
      <c r="AI64" s="108"/>
      <c r="AJ64" s="106" t="s">
        <v>10</v>
      </c>
      <c r="AK64" s="108"/>
      <c r="AL64" s="106" t="s">
        <v>10</v>
      </c>
      <c r="AM64" s="108"/>
      <c r="AN64" s="106" t="s">
        <v>10</v>
      </c>
      <c r="AO64" s="108"/>
      <c r="AP64" s="106" t="s">
        <v>10</v>
      </c>
      <c r="AQ64" s="108"/>
      <c r="AR64" s="106" t="s">
        <v>10</v>
      </c>
      <c r="AS64" s="108"/>
    </row>
    <row r="65" spans="2:45" x14ac:dyDescent="0.25">
      <c r="B65" s="104" t="s">
        <v>45</v>
      </c>
      <c r="C65" s="105" t="s">
        <v>34</v>
      </c>
      <c r="D65" s="106" t="s">
        <v>10</v>
      </c>
      <c r="E65" s="107"/>
      <c r="F65" s="106" t="s">
        <v>10</v>
      </c>
      <c r="G65" s="107"/>
      <c r="H65" s="106" t="s">
        <v>10</v>
      </c>
      <c r="I65" s="107"/>
      <c r="J65" s="106">
        <v>1015</v>
      </c>
      <c r="K65" s="107">
        <v>6</v>
      </c>
      <c r="L65" s="106" t="s">
        <v>10</v>
      </c>
      <c r="M65" s="107"/>
      <c r="N65" s="106" t="s">
        <v>10</v>
      </c>
      <c r="O65" s="108"/>
      <c r="P65" s="106">
        <v>1173</v>
      </c>
      <c r="Q65" s="108">
        <v>6</v>
      </c>
      <c r="R65" s="106" t="s">
        <v>10</v>
      </c>
      <c r="S65" s="108"/>
      <c r="T65" s="106" t="s">
        <v>10</v>
      </c>
      <c r="U65" s="108"/>
      <c r="V65" s="106" t="s">
        <v>10</v>
      </c>
      <c r="W65" s="108"/>
      <c r="X65" s="106">
        <v>1311</v>
      </c>
      <c r="Y65" s="108">
        <v>6</v>
      </c>
      <c r="Z65" s="106">
        <v>1449</v>
      </c>
      <c r="AA65" s="108">
        <v>6</v>
      </c>
      <c r="AB65" s="106">
        <v>1654</v>
      </c>
      <c r="AC65" s="108"/>
      <c r="AD65" s="106">
        <v>1719</v>
      </c>
      <c r="AE65" s="108"/>
      <c r="AF65" s="106">
        <v>1788</v>
      </c>
      <c r="AG65" s="108"/>
      <c r="AH65" s="106">
        <v>1743</v>
      </c>
      <c r="AI65" s="108"/>
      <c r="AJ65" s="106">
        <v>1630</v>
      </c>
      <c r="AK65" s="108"/>
      <c r="AL65" s="106">
        <v>1645</v>
      </c>
      <c r="AM65" s="108"/>
      <c r="AN65" s="106">
        <v>1670</v>
      </c>
      <c r="AO65" s="108"/>
      <c r="AP65" s="106">
        <v>1721</v>
      </c>
      <c r="AQ65" s="108"/>
      <c r="AR65" s="106">
        <v>1637</v>
      </c>
      <c r="AS65" s="108"/>
    </row>
    <row r="66" spans="2:45" ht="12.75" customHeight="1" x14ac:dyDescent="0.25">
      <c r="B66" s="104" t="s">
        <v>46</v>
      </c>
      <c r="C66" s="105" t="s">
        <v>9</v>
      </c>
      <c r="D66" s="106" t="s">
        <v>10</v>
      </c>
      <c r="E66" s="107"/>
      <c r="F66" s="106" t="s">
        <v>10</v>
      </c>
      <c r="G66" s="107"/>
      <c r="H66" s="106" t="s">
        <v>10</v>
      </c>
      <c r="I66" s="107"/>
      <c r="J66" s="106" t="s">
        <v>10</v>
      </c>
      <c r="K66" s="107"/>
      <c r="L66" s="106" t="s">
        <v>10</v>
      </c>
      <c r="M66" s="107"/>
      <c r="N66" s="106">
        <v>3250</v>
      </c>
      <c r="O66" s="108"/>
      <c r="P66" s="106">
        <v>3420</v>
      </c>
      <c r="Q66" s="108"/>
      <c r="R66" s="106">
        <v>3739.89990234375</v>
      </c>
      <c r="S66" s="108"/>
      <c r="T66" s="106">
        <v>3905</v>
      </c>
      <c r="U66" s="108"/>
      <c r="V66" s="106">
        <v>4088.10009765625</v>
      </c>
      <c r="W66" s="108"/>
      <c r="X66" s="106">
        <v>4128.7001953125</v>
      </c>
      <c r="Y66" s="108"/>
      <c r="Z66" s="106">
        <v>4450.60009765625</v>
      </c>
      <c r="AA66" s="108"/>
      <c r="AB66" s="106">
        <v>4230.2001953125</v>
      </c>
      <c r="AC66" s="108"/>
      <c r="AD66" s="106">
        <v>4360.10009765625</v>
      </c>
      <c r="AE66" s="108"/>
      <c r="AF66" s="106">
        <v>5161.10009765625</v>
      </c>
      <c r="AG66" s="108"/>
      <c r="AH66" s="106">
        <v>4574.39990234375</v>
      </c>
      <c r="AI66" s="108"/>
      <c r="AJ66" s="106">
        <v>4627.5</v>
      </c>
      <c r="AK66" s="108"/>
      <c r="AL66" s="106">
        <v>4227.7998046875</v>
      </c>
      <c r="AM66" s="108"/>
      <c r="AN66" s="106">
        <v>5331.2998046875</v>
      </c>
      <c r="AO66" s="108"/>
      <c r="AP66" s="106" t="s">
        <v>10</v>
      </c>
      <c r="AQ66" s="108"/>
      <c r="AR66" s="106" t="s">
        <v>10</v>
      </c>
      <c r="AS66" s="108"/>
    </row>
    <row r="67" spans="2:45" x14ac:dyDescent="0.25">
      <c r="B67" s="114" t="s">
        <v>47</v>
      </c>
      <c r="C67" s="115" t="s">
        <v>34</v>
      </c>
      <c r="D67" s="116" t="s">
        <v>10</v>
      </c>
      <c r="E67" s="117"/>
      <c r="F67" s="116">
        <v>387</v>
      </c>
      <c r="G67" s="117"/>
      <c r="H67" s="116">
        <v>400</v>
      </c>
      <c r="I67" s="117"/>
      <c r="J67" s="116">
        <v>411</v>
      </c>
      <c r="K67" s="117"/>
      <c r="L67" s="116">
        <v>418</v>
      </c>
      <c r="M67" s="117"/>
      <c r="N67" s="116">
        <v>426</v>
      </c>
      <c r="P67" s="116">
        <v>436</v>
      </c>
      <c r="R67" s="116">
        <v>456</v>
      </c>
      <c r="T67" s="116">
        <v>465</v>
      </c>
      <c r="V67" s="116">
        <v>481</v>
      </c>
      <c r="X67" s="116">
        <v>498</v>
      </c>
      <c r="Z67" s="116">
        <v>508</v>
      </c>
      <c r="AB67" s="116">
        <v>521</v>
      </c>
      <c r="AD67" s="116">
        <v>540</v>
      </c>
      <c r="AF67" s="116">
        <v>573</v>
      </c>
      <c r="AH67" s="116">
        <v>589</v>
      </c>
      <c r="AJ67" s="116">
        <v>571</v>
      </c>
      <c r="AL67" s="116">
        <v>572</v>
      </c>
      <c r="AN67" s="116">
        <v>568</v>
      </c>
      <c r="AP67" s="116">
        <v>533</v>
      </c>
      <c r="AR67" s="116">
        <v>526</v>
      </c>
      <c r="AS67" s="3">
        <v>6</v>
      </c>
    </row>
    <row r="68" spans="2:45" ht="12" customHeight="1" x14ac:dyDescent="0.25">
      <c r="B68" s="114" t="s">
        <v>48</v>
      </c>
      <c r="C68" s="115" t="s">
        <v>19</v>
      </c>
      <c r="D68" s="116" t="s">
        <v>10</v>
      </c>
      <c r="E68" s="117"/>
      <c r="F68" s="116">
        <v>3120</v>
      </c>
      <c r="G68" s="117"/>
      <c r="H68" s="116">
        <v>3200</v>
      </c>
      <c r="I68" s="117"/>
      <c r="J68" s="116">
        <v>3280</v>
      </c>
      <c r="K68" s="117"/>
      <c r="L68" s="116">
        <v>3017</v>
      </c>
      <c r="M68" s="117"/>
      <c r="N68" s="116">
        <v>3365</v>
      </c>
      <c r="P68" s="116">
        <v>3434</v>
      </c>
      <c r="R68" s="116">
        <v>2798</v>
      </c>
      <c r="T68" s="116">
        <v>2845</v>
      </c>
      <c r="V68" s="116">
        <v>2857</v>
      </c>
      <c r="X68" s="116">
        <v>2841</v>
      </c>
      <c r="Z68" s="116">
        <v>2954</v>
      </c>
      <c r="AB68" s="116">
        <v>3039</v>
      </c>
      <c r="AD68" s="116">
        <v>3025</v>
      </c>
      <c r="AF68" s="116">
        <v>3176</v>
      </c>
      <c r="AH68" s="116">
        <v>3310</v>
      </c>
      <c r="AJ68" s="116">
        <v>3334</v>
      </c>
      <c r="AL68" s="116">
        <v>3358</v>
      </c>
      <c r="AN68" s="116">
        <v>3233</v>
      </c>
      <c r="AP68" s="116">
        <v>3228.22998046875</v>
      </c>
      <c r="AR68" s="116">
        <v>3260.580078125</v>
      </c>
    </row>
    <row r="69" spans="2:45" s="113" customFormat="1" x14ac:dyDescent="0.25">
      <c r="B69" s="118" t="s">
        <v>49</v>
      </c>
      <c r="C69" s="119" t="s">
        <v>19</v>
      </c>
      <c r="D69" s="120" t="s">
        <v>10</v>
      </c>
      <c r="E69" s="121"/>
      <c r="F69" s="120">
        <v>2725</v>
      </c>
      <c r="G69" s="121">
        <v>13</v>
      </c>
      <c r="H69" s="120">
        <v>3037</v>
      </c>
      <c r="I69" s="121"/>
      <c r="J69" s="120">
        <v>2870</v>
      </c>
      <c r="K69" s="121"/>
      <c r="L69" s="120">
        <v>2892</v>
      </c>
      <c r="M69" s="121"/>
      <c r="N69" s="120">
        <v>3070</v>
      </c>
      <c r="O69" s="3"/>
      <c r="P69" s="120">
        <v>3257</v>
      </c>
      <c r="Q69" s="3"/>
      <c r="R69" s="120">
        <v>3249</v>
      </c>
      <c r="S69" s="3"/>
      <c r="T69" s="120">
        <v>3313</v>
      </c>
      <c r="U69" s="3"/>
      <c r="V69" s="120">
        <v>3221</v>
      </c>
      <c r="W69" s="3"/>
      <c r="X69" s="120">
        <v>3353</v>
      </c>
      <c r="Y69" s="3"/>
      <c r="Z69" s="120">
        <v>3586</v>
      </c>
      <c r="AA69" s="3"/>
      <c r="AB69" s="120">
        <v>3620</v>
      </c>
      <c r="AC69" s="3"/>
      <c r="AD69" s="120">
        <v>3860</v>
      </c>
      <c r="AE69" s="3"/>
      <c r="AF69" s="120">
        <v>4072</v>
      </c>
      <c r="AG69" s="3"/>
      <c r="AH69" s="120">
        <v>3827</v>
      </c>
      <c r="AI69" s="3"/>
      <c r="AJ69" s="120">
        <v>3732</v>
      </c>
      <c r="AK69" s="3"/>
      <c r="AL69" s="120">
        <v>4349</v>
      </c>
      <c r="AM69" s="3">
        <v>13</v>
      </c>
      <c r="AN69" s="120">
        <v>4196</v>
      </c>
      <c r="AO69" s="3"/>
      <c r="AP69" s="120">
        <v>4223</v>
      </c>
      <c r="AQ69" s="3"/>
      <c r="AR69" s="120">
        <v>4279</v>
      </c>
      <c r="AS69" s="3"/>
    </row>
    <row r="70" spans="2:45" x14ac:dyDescent="0.25">
      <c r="B70" s="114" t="s">
        <v>50</v>
      </c>
      <c r="C70" s="115" t="s">
        <v>9</v>
      </c>
      <c r="D70" s="116" t="s">
        <v>10</v>
      </c>
      <c r="E70" s="117"/>
      <c r="F70" s="116" t="s">
        <v>10</v>
      </c>
      <c r="G70" s="117"/>
      <c r="H70" s="116" t="s">
        <v>10</v>
      </c>
      <c r="I70" s="117"/>
      <c r="J70" s="116" t="s">
        <v>10</v>
      </c>
      <c r="K70" s="117"/>
      <c r="L70" s="116" t="s">
        <v>10</v>
      </c>
      <c r="M70" s="117"/>
      <c r="N70" s="116" t="s">
        <v>10</v>
      </c>
      <c r="P70" s="116" t="s">
        <v>10</v>
      </c>
      <c r="R70" s="116">
        <v>20.906000137329102</v>
      </c>
      <c r="T70" s="116">
        <v>20.906000137329102</v>
      </c>
      <c r="V70" s="116">
        <v>20.906000137329102</v>
      </c>
      <c r="X70" s="116">
        <v>20.906000137329102</v>
      </c>
      <c r="Z70" s="116">
        <v>20.906000137329102</v>
      </c>
      <c r="AB70" s="116" t="s">
        <v>10</v>
      </c>
      <c r="AD70" s="116" t="s">
        <v>10</v>
      </c>
      <c r="AF70" s="116" t="s">
        <v>10</v>
      </c>
      <c r="AH70" s="116" t="s">
        <v>10</v>
      </c>
      <c r="AJ70" s="116" t="s">
        <v>10</v>
      </c>
      <c r="AL70" s="116" t="s">
        <v>10</v>
      </c>
      <c r="AN70" s="116" t="s">
        <v>10</v>
      </c>
      <c r="AP70" s="116" t="s">
        <v>10</v>
      </c>
      <c r="AR70" s="116" t="s">
        <v>10</v>
      </c>
    </row>
    <row r="71" spans="2:45" x14ac:dyDescent="0.25">
      <c r="B71" s="114" t="s">
        <v>51</v>
      </c>
      <c r="C71" s="115" t="s">
        <v>9</v>
      </c>
      <c r="D71" s="116" t="s">
        <v>10</v>
      </c>
      <c r="E71" s="117"/>
      <c r="F71" s="116" t="s">
        <v>10</v>
      </c>
      <c r="G71" s="117"/>
      <c r="H71" s="116" t="s">
        <v>10</v>
      </c>
      <c r="I71" s="117"/>
      <c r="J71" s="116" t="s">
        <v>10</v>
      </c>
      <c r="K71" s="117"/>
      <c r="L71" s="116" t="s">
        <v>10</v>
      </c>
      <c r="M71" s="117"/>
      <c r="N71" s="116" t="s">
        <v>10</v>
      </c>
      <c r="P71" s="116" t="s">
        <v>10</v>
      </c>
      <c r="R71" s="116" t="s">
        <v>10</v>
      </c>
      <c r="T71" s="116" t="s">
        <v>10</v>
      </c>
      <c r="V71" s="116" t="s">
        <v>10</v>
      </c>
      <c r="X71" s="116" t="s">
        <v>10</v>
      </c>
      <c r="Z71" s="116" t="s">
        <v>10</v>
      </c>
      <c r="AB71" s="116" t="s">
        <v>10</v>
      </c>
      <c r="AD71" s="116" t="s">
        <v>10</v>
      </c>
      <c r="AF71" s="116" t="s">
        <v>10</v>
      </c>
      <c r="AH71" s="116" t="s">
        <v>10</v>
      </c>
      <c r="AJ71" s="116" t="s">
        <v>10</v>
      </c>
      <c r="AL71" s="116">
        <v>4033.0458984375</v>
      </c>
      <c r="AN71" s="116">
        <v>2755.534912109375</v>
      </c>
      <c r="AP71" s="116" t="s">
        <v>10</v>
      </c>
      <c r="AR71" s="116" t="s">
        <v>10</v>
      </c>
    </row>
    <row r="72" spans="2:45" x14ac:dyDescent="0.25">
      <c r="B72" s="104" t="s">
        <v>52</v>
      </c>
      <c r="C72" s="105" t="s">
        <v>9</v>
      </c>
      <c r="D72" s="106" t="s">
        <v>10</v>
      </c>
      <c r="E72" s="107"/>
      <c r="F72" s="106" t="s">
        <v>10</v>
      </c>
      <c r="G72" s="107"/>
      <c r="H72" s="106" t="s">
        <v>10</v>
      </c>
      <c r="I72" s="107"/>
      <c r="J72" s="106" t="s">
        <v>10</v>
      </c>
      <c r="K72" s="107"/>
      <c r="L72" s="106" t="s">
        <v>10</v>
      </c>
      <c r="M72" s="107"/>
      <c r="N72" s="106" t="s">
        <v>10</v>
      </c>
      <c r="O72" s="108"/>
      <c r="P72" s="106" t="s">
        <v>10</v>
      </c>
      <c r="Q72" s="108"/>
      <c r="R72" s="106" t="s">
        <v>10</v>
      </c>
      <c r="S72" s="108"/>
      <c r="T72" s="106" t="s">
        <v>10</v>
      </c>
      <c r="U72" s="108"/>
      <c r="V72" s="106" t="s">
        <v>10</v>
      </c>
      <c r="W72" s="108"/>
      <c r="X72" s="106" t="s">
        <v>10</v>
      </c>
      <c r="Y72" s="108"/>
      <c r="Z72" s="106" t="s">
        <v>10</v>
      </c>
      <c r="AA72" s="108"/>
      <c r="AB72" s="106" t="s">
        <v>10</v>
      </c>
      <c r="AC72" s="108"/>
      <c r="AD72" s="106" t="s">
        <v>10</v>
      </c>
      <c r="AE72" s="108"/>
      <c r="AF72" s="106">
        <v>29306.099609375</v>
      </c>
      <c r="AG72" s="108"/>
      <c r="AH72" s="106">
        <v>20800</v>
      </c>
      <c r="AI72" s="108"/>
      <c r="AJ72" s="106">
        <v>21100</v>
      </c>
      <c r="AK72" s="108"/>
      <c r="AL72" s="106" t="s">
        <v>10</v>
      </c>
      <c r="AM72" s="108"/>
      <c r="AN72" s="106">
        <v>21000</v>
      </c>
      <c r="AO72" s="108"/>
      <c r="AP72" s="106" t="s">
        <v>10</v>
      </c>
      <c r="AQ72" s="108"/>
      <c r="AR72" s="106" t="s">
        <v>10</v>
      </c>
      <c r="AS72" s="108"/>
    </row>
    <row r="73" spans="2:45" s="113" customFormat="1" x14ac:dyDescent="0.25">
      <c r="B73" s="109" t="s">
        <v>53</v>
      </c>
      <c r="C73" s="110" t="s">
        <v>19</v>
      </c>
      <c r="D73" s="111" t="s">
        <v>10</v>
      </c>
      <c r="E73" s="112"/>
      <c r="F73" s="111">
        <v>533</v>
      </c>
      <c r="G73" s="112"/>
      <c r="H73" s="111">
        <v>565</v>
      </c>
      <c r="I73" s="112"/>
      <c r="J73" s="111">
        <v>593</v>
      </c>
      <c r="K73" s="112"/>
      <c r="L73" s="111">
        <v>557</v>
      </c>
      <c r="M73" s="112"/>
      <c r="N73" s="111">
        <v>569</v>
      </c>
      <c r="O73" s="108"/>
      <c r="P73" s="111">
        <v>633</v>
      </c>
      <c r="Q73" s="108">
        <v>13</v>
      </c>
      <c r="R73" s="111">
        <v>508.52999877929687</v>
      </c>
      <c r="S73" s="108">
        <v>13</v>
      </c>
      <c r="T73" s="111">
        <v>553.239990234375</v>
      </c>
      <c r="U73" s="108"/>
      <c r="V73" s="111">
        <v>566.79998779296875</v>
      </c>
      <c r="W73" s="108"/>
      <c r="X73" s="111">
        <v>606.20001220703125</v>
      </c>
      <c r="Y73" s="108"/>
      <c r="Z73" s="111">
        <v>587.19000244140625</v>
      </c>
      <c r="AA73" s="108">
        <v>11</v>
      </c>
      <c r="AB73" s="111">
        <v>536</v>
      </c>
      <c r="AC73" s="108">
        <v>11</v>
      </c>
      <c r="AD73" s="111">
        <v>602</v>
      </c>
      <c r="AE73" s="108">
        <v>11</v>
      </c>
      <c r="AF73" s="111">
        <v>524</v>
      </c>
      <c r="AG73" s="108">
        <v>11</v>
      </c>
      <c r="AH73" s="111">
        <v>452</v>
      </c>
      <c r="AI73" s="108">
        <v>11</v>
      </c>
      <c r="AJ73" s="111">
        <v>406</v>
      </c>
      <c r="AK73" s="108">
        <v>11</v>
      </c>
      <c r="AL73" s="111">
        <v>399</v>
      </c>
      <c r="AM73" s="108">
        <v>11</v>
      </c>
      <c r="AN73" s="111">
        <v>371</v>
      </c>
      <c r="AO73" s="108">
        <v>11</v>
      </c>
      <c r="AP73" s="111">
        <v>386.29000854492187</v>
      </c>
      <c r="AQ73" s="108">
        <v>11</v>
      </c>
      <c r="AR73" s="111">
        <v>469.54998779296875</v>
      </c>
      <c r="AS73" s="108">
        <v>13</v>
      </c>
    </row>
    <row r="74" spans="2:45" x14ac:dyDescent="0.25">
      <c r="B74" s="104" t="s">
        <v>54</v>
      </c>
      <c r="C74" s="105" t="s">
        <v>19</v>
      </c>
      <c r="D74" s="106" t="s">
        <v>10</v>
      </c>
      <c r="E74" s="107"/>
      <c r="F74" s="106">
        <v>2108.60009765625</v>
      </c>
      <c r="G74" s="107"/>
      <c r="H74" s="106">
        <v>2100</v>
      </c>
      <c r="I74" s="107"/>
      <c r="J74" s="106">
        <v>2300</v>
      </c>
      <c r="K74" s="107"/>
      <c r="L74" s="106">
        <v>2400</v>
      </c>
      <c r="M74" s="107"/>
      <c r="N74" s="106">
        <v>2500</v>
      </c>
      <c r="O74" s="108"/>
      <c r="P74" s="106">
        <v>2600</v>
      </c>
      <c r="Q74" s="108"/>
      <c r="R74" s="106">
        <v>2412</v>
      </c>
      <c r="S74" s="108"/>
      <c r="T74" s="106">
        <v>2384.39990234375</v>
      </c>
      <c r="U74" s="108"/>
      <c r="V74" s="106">
        <v>2427.89990234375</v>
      </c>
      <c r="W74" s="108"/>
      <c r="X74" s="106">
        <v>2453.39990234375</v>
      </c>
      <c r="Y74" s="108"/>
      <c r="Z74" s="106">
        <v>2505.800048828125</v>
      </c>
      <c r="AA74" s="108"/>
      <c r="AB74" s="106">
        <v>2600.10009765625</v>
      </c>
      <c r="AC74" s="108"/>
      <c r="AD74" s="106">
        <v>2674.89990234375</v>
      </c>
      <c r="AE74" s="108"/>
      <c r="AF74" s="106">
        <v>2768</v>
      </c>
      <c r="AG74" s="108"/>
      <c r="AH74" s="106">
        <v>2562</v>
      </c>
      <c r="AI74" s="108"/>
      <c r="AJ74" s="106">
        <v>2519</v>
      </c>
      <c r="AK74" s="108"/>
      <c r="AL74" s="106">
        <v>2719</v>
      </c>
      <c r="AM74" s="108"/>
      <c r="AN74" s="106">
        <v>2738</v>
      </c>
      <c r="AO74" s="108"/>
      <c r="AP74" s="106">
        <v>2681.550048828125</v>
      </c>
      <c r="AQ74" s="108"/>
      <c r="AR74" s="106">
        <v>2629.8798828125</v>
      </c>
      <c r="AS74" s="108"/>
    </row>
    <row r="75" spans="2:45" x14ac:dyDescent="0.25">
      <c r="B75" s="104" t="s">
        <v>55</v>
      </c>
      <c r="C75" s="105" t="s">
        <v>19</v>
      </c>
      <c r="D75" s="106" t="s">
        <v>10</v>
      </c>
      <c r="E75" s="107"/>
      <c r="F75" s="106">
        <v>28253</v>
      </c>
      <c r="G75" s="107"/>
      <c r="H75" s="106">
        <v>28950</v>
      </c>
      <c r="I75" s="107"/>
      <c r="J75" s="106">
        <v>29677</v>
      </c>
      <c r="K75" s="107"/>
      <c r="L75" s="106">
        <v>30449</v>
      </c>
      <c r="M75" s="107"/>
      <c r="N75" s="106">
        <v>30612</v>
      </c>
      <c r="O75" s="108"/>
      <c r="P75" s="106">
        <v>31232</v>
      </c>
      <c r="Q75" s="108"/>
      <c r="R75" s="106">
        <v>32198</v>
      </c>
      <c r="S75" s="108"/>
      <c r="T75" s="106">
        <v>32684</v>
      </c>
      <c r="U75" s="108"/>
      <c r="V75" s="106">
        <v>31400</v>
      </c>
      <c r="W75" s="108"/>
      <c r="X75" s="106">
        <v>32444</v>
      </c>
      <c r="Y75" s="108"/>
      <c r="Z75" s="106">
        <v>33366</v>
      </c>
      <c r="AA75" s="108"/>
      <c r="AB75" s="106">
        <v>33990</v>
      </c>
      <c r="AC75" s="108"/>
      <c r="AD75" s="106">
        <v>34630</v>
      </c>
      <c r="AE75" s="108"/>
      <c r="AF75" s="106">
        <v>34714</v>
      </c>
      <c r="AG75" s="108"/>
      <c r="AH75" s="106">
        <v>34504</v>
      </c>
      <c r="AI75" s="108"/>
      <c r="AJ75" s="106">
        <v>34535</v>
      </c>
      <c r="AK75" s="108"/>
      <c r="AL75" s="106">
        <v>35019</v>
      </c>
      <c r="AM75" s="108"/>
      <c r="AN75" s="106">
        <v>34198</v>
      </c>
      <c r="AO75" s="108"/>
      <c r="AP75" s="106">
        <v>33996</v>
      </c>
      <c r="AQ75" s="108"/>
      <c r="AR75" s="106">
        <v>33703</v>
      </c>
      <c r="AS75" s="108"/>
    </row>
    <row r="76" spans="2:45" ht="12" customHeight="1" x14ac:dyDescent="0.25">
      <c r="B76" s="104" t="s">
        <v>56</v>
      </c>
      <c r="C76" s="105" t="s">
        <v>9</v>
      </c>
      <c r="D76" s="106" t="s">
        <v>10</v>
      </c>
      <c r="E76" s="107"/>
      <c r="F76" s="106" t="s">
        <v>10</v>
      </c>
      <c r="G76" s="107"/>
      <c r="H76" s="106">
        <v>36.099998474121094</v>
      </c>
      <c r="I76" s="107"/>
      <c r="J76" s="106">
        <v>82.900001525878906</v>
      </c>
      <c r="K76" s="107"/>
      <c r="L76" s="106">
        <v>68.300003051757813</v>
      </c>
      <c r="M76" s="107"/>
      <c r="N76" s="106">
        <v>65.099998474121094</v>
      </c>
      <c r="O76" s="108"/>
      <c r="P76" s="106" t="s">
        <v>10</v>
      </c>
      <c r="Q76" s="108"/>
      <c r="R76" s="106" t="s">
        <v>10</v>
      </c>
      <c r="S76" s="108"/>
      <c r="T76" s="106" t="s">
        <v>10</v>
      </c>
      <c r="U76" s="108"/>
      <c r="V76" s="106" t="s">
        <v>10</v>
      </c>
      <c r="W76" s="108"/>
      <c r="X76" s="106" t="s">
        <v>10</v>
      </c>
      <c r="Y76" s="108"/>
      <c r="Z76" s="106">
        <v>101.19999694824219</v>
      </c>
      <c r="AA76" s="108"/>
      <c r="AB76" s="106" t="s">
        <v>10</v>
      </c>
      <c r="AC76" s="108"/>
      <c r="AD76" s="106">
        <v>79.300003051757813</v>
      </c>
      <c r="AE76" s="108"/>
      <c r="AF76" s="106" t="s">
        <v>10</v>
      </c>
      <c r="AG76" s="108"/>
      <c r="AH76" s="106" t="s">
        <v>10</v>
      </c>
      <c r="AI76" s="108"/>
      <c r="AJ76" s="106" t="s">
        <v>10</v>
      </c>
      <c r="AK76" s="108"/>
      <c r="AL76" s="106" t="s">
        <v>10</v>
      </c>
      <c r="AM76" s="108"/>
      <c r="AN76" s="106" t="s">
        <v>10</v>
      </c>
      <c r="AO76" s="108"/>
      <c r="AP76" s="106" t="s">
        <v>10</v>
      </c>
      <c r="AQ76" s="108"/>
      <c r="AR76" s="106" t="s">
        <v>10</v>
      </c>
      <c r="AS76" s="108"/>
    </row>
    <row r="77" spans="2:45" x14ac:dyDescent="0.25">
      <c r="B77" s="114" t="s">
        <v>57</v>
      </c>
      <c r="C77" s="115" t="s">
        <v>9</v>
      </c>
      <c r="D77" s="116" t="s">
        <v>10</v>
      </c>
      <c r="E77" s="117"/>
      <c r="F77" s="116" t="s">
        <v>10</v>
      </c>
      <c r="G77" s="117"/>
      <c r="H77" s="116" t="s">
        <v>10</v>
      </c>
      <c r="I77" s="117"/>
      <c r="J77" s="116" t="s">
        <v>10</v>
      </c>
      <c r="K77" s="117"/>
      <c r="L77" s="116" t="s">
        <v>10</v>
      </c>
      <c r="M77" s="117"/>
      <c r="N77" s="116" t="s">
        <v>10</v>
      </c>
      <c r="P77" s="116" t="s">
        <v>10</v>
      </c>
      <c r="R77" s="116" t="s">
        <v>10</v>
      </c>
      <c r="T77" s="116" t="s">
        <v>10</v>
      </c>
      <c r="V77" s="116" t="s">
        <v>10</v>
      </c>
      <c r="X77" s="116" t="s">
        <v>10</v>
      </c>
      <c r="Z77" s="116" t="s">
        <v>10</v>
      </c>
      <c r="AB77" s="116" t="s">
        <v>10</v>
      </c>
      <c r="AD77" s="116">
        <v>855</v>
      </c>
      <c r="AF77" s="116">
        <v>875</v>
      </c>
      <c r="AH77" s="116">
        <v>880</v>
      </c>
      <c r="AJ77" s="116" t="s">
        <v>10</v>
      </c>
      <c r="AL77" s="116" t="s">
        <v>10</v>
      </c>
      <c r="AN77" s="116" t="s">
        <v>10</v>
      </c>
      <c r="AP77" s="116" t="s">
        <v>10</v>
      </c>
      <c r="AR77" s="116" t="s">
        <v>10</v>
      </c>
    </row>
    <row r="78" spans="2:45" x14ac:dyDescent="0.25">
      <c r="B78" s="114" t="s">
        <v>58</v>
      </c>
      <c r="C78" s="115" t="s">
        <v>19</v>
      </c>
      <c r="D78" s="116">
        <v>49857</v>
      </c>
      <c r="E78" s="117">
        <v>6</v>
      </c>
      <c r="F78" s="116">
        <v>50893.8984375</v>
      </c>
      <c r="G78" s="117">
        <v>6</v>
      </c>
      <c r="H78" s="116">
        <v>52544</v>
      </c>
      <c r="I78" s="117">
        <v>6</v>
      </c>
      <c r="J78" s="116">
        <v>53966</v>
      </c>
      <c r="K78" s="117">
        <v>6</v>
      </c>
      <c r="L78" s="116">
        <v>53058</v>
      </c>
      <c r="M78" s="117">
        <v>6</v>
      </c>
      <c r="N78" s="116">
        <v>52373</v>
      </c>
      <c r="O78" s="3">
        <v>6</v>
      </c>
      <c r="P78" s="116">
        <v>52810</v>
      </c>
      <c r="Q78" s="3">
        <v>6</v>
      </c>
      <c r="R78" s="116">
        <v>52075</v>
      </c>
      <c r="S78" s="3">
        <v>6</v>
      </c>
      <c r="T78" s="116">
        <v>52772</v>
      </c>
      <c r="V78" s="116">
        <v>49622</v>
      </c>
      <c r="X78" s="116">
        <v>48434</v>
      </c>
      <c r="Z78" s="116">
        <v>46555</v>
      </c>
      <c r="AB78" s="116">
        <v>46426</v>
      </c>
      <c r="AD78" s="116">
        <v>47887</v>
      </c>
      <c r="AF78" s="116">
        <v>48367</v>
      </c>
      <c r="AH78" s="116">
        <v>48466</v>
      </c>
      <c r="AJ78" s="116">
        <v>49237</v>
      </c>
      <c r="AL78" s="116">
        <v>50237</v>
      </c>
      <c r="AN78" s="116">
        <v>49759</v>
      </c>
      <c r="AP78" s="116">
        <v>49570</v>
      </c>
      <c r="AR78" s="116">
        <v>50064</v>
      </c>
    </row>
    <row r="79" spans="2:45" s="113" customFormat="1" ht="12" customHeight="1" x14ac:dyDescent="0.25">
      <c r="B79" s="118" t="s">
        <v>59</v>
      </c>
      <c r="C79" s="119" t="s">
        <v>19</v>
      </c>
      <c r="D79" s="120">
        <v>3000</v>
      </c>
      <c r="E79" s="121"/>
      <c r="F79" s="120">
        <v>3200</v>
      </c>
      <c r="G79" s="121"/>
      <c r="H79" s="120">
        <v>3600</v>
      </c>
      <c r="I79" s="121"/>
      <c r="J79" s="120">
        <v>3900</v>
      </c>
      <c r="K79" s="121"/>
      <c r="L79" s="120">
        <v>4082</v>
      </c>
      <c r="M79" s="121"/>
      <c r="N79" s="120">
        <v>4264</v>
      </c>
      <c r="O79" s="3"/>
      <c r="P79" s="120">
        <v>4447</v>
      </c>
      <c r="Q79" s="3"/>
      <c r="R79" s="120">
        <v>4559</v>
      </c>
      <c r="S79" s="3"/>
      <c r="T79" s="120">
        <v>4640.10009765625</v>
      </c>
      <c r="U79" s="3"/>
      <c r="V79" s="120">
        <v>4710.2998046875</v>
      </c>
      <c r="W79" s="3"/>
      <c r="X79" s="120">
        <v>4781.5</v>
      </c>
      <c r="Y79" s="3"/>
      <c r="Z79" s="120">
        <v>4853</v>
      </c>
      <c r="AA79" s="3"/>
      <c r="AB79" s="120">
        <v>4927.10009765625</v>
      </c>
      <c r="AC79" s="3"/>
      <c r="AD79" s="120">
        <v>5001.60009765625</v>
      </c>
      <c r="AE79" s="3"/>
      <c r="AF79" s="120">
        <v>5077</v>
      </c>
      <c r="AG79" s="3"/>
      <c r="AH79" s="120">
        <v>5154</v>
      </c>
      <c r="AI79" s="3"/>
      <c r="AJ79" s="120">
        <v>5917</v>
      </c>
      <c r="AK79" s="3">
        <v>13</v>
      </c>
      <c r="AL79" s="120">
        <v>5586</v>
      </c>
      <c r="AM79" s="3"/>
      <c r="AN79" s="120">
        <v>5585</v>
      </c>
      <c r="AO79" s="3"/>
      <c r="AP79" s="120" t="s">
        <v>10</v>
      </c>
      <c r="AQ79" s="3"/>
      <c r="AR79" s="120" t="s">
        <v>10</v>
      </c>
      <c r="AS79" s="3"/>
    </row>
    <row r="80" spans="2:45" x14ac:dyDescent="0.25">
      <c r="B80" s="114" t="s">
        <v>60</v>
      </c>
      <c r="C80" s="115" t="s">
        <v>9</v>
      </c>
      <c r="D80" s="116" t="s">
        <v>10</v>
      </c>
      <c r="E80" s="117"/>
      <c r="F80" s="116" t="s">
        <v>10</v>
      </c>
      <c r="G80" s="117"/>
      <c r="H80" s="116" t="s">
        <v>10</v>
      </c>
      <c r="I80" s="117"/>
      <c r="J80" s="116" t="s">
        <v>10</v>
      </c>
      <c r="K80" s="117"/>
      <c r="L80" s="116" t="s">
        <v>10</v>
      </c>
      <c r="M80" s="117"/>
      <c r="N80" s="116">
        <v>216.69999694824219</v>
      </c>
      <c r="P80" s="116" t="s">
        <v>10</v>
      </c>
      <c r="R80" s="116" t="s">
        <v>10</v>
      </c>
      <c r="T80" s="116" t="s">
        <v>10</v>
      </c>
      <c r="V80" s="116" t="s">
        <v>10</v>
      </c>
      <c r="X80" s="116" t="s">
        <v>10</v>
      </c>
      <c r="Z80" s="116">
        <v>181.10000610351562</v>
      </c>
      <c r="AB80" s="116" t="s">
        <v>10</v>
      </c>
      <c r="AD80" s="116">
        <v>273.5</v>
      </c>
      <c r="AF80" s="116" t="s">
        <v>10</v>
      </c>
      <c r="AH80" s="116" t="s">
        <v>10</v>
      </c>
      <c r="AJ80" s="116" t="s">
        <v>10</v>
      </c>
      <c r="AL80" s="116" t="s">
        <v>10</v>
      </c>
      <c r="AN80" s="116" t="s">
        <v>10</v>
      </c>
      <c r="AP80" s="116" t="s">
        <v>10</v>
      </c>
      <c r="AR80" s="116" t="s">
        <v>10</v>
      </c>
    </row>
    <row r="81" spans="2:45" x14ac:dyDescent="0.25">
      <c r="B81" s="114" t="s">
        <v>61</v>
      </c>
      <c r="C81" s="115" t="s">
        <v>19</v>
      </c>
      <c r="D81" s="116">
        <v>5500</v>
      </c>
      <c r="E81" s="117"/>
      <c r="F81" s="116">
        <v>4752</v>
      </c>
      <c r="G81" s="117"/>
      <c r="H81" s="116">
        <v>4834</v>
      </c>
      <c r="I81" s="117"/>
      <c r="J81" s="116">
        <v>5016</v>
      </c>
      <c r="K81" s="117"/>
      <c r="L81" s="116">
        <v>4976</v>
      </c>
      <c r="M81" s="117"/>
      <c r="N81" s="116">
        <v>4943</v>
      </c>
      <c r="P81" s="116">
        <v>4552</v>
      </c>
      <c r="Q81" s="3">
        <v>13</v>
      </c>
      <c r="R81" s="116">
        <v>4603</v>
      </c>
      <c r="T81" s="116">
        <v>4646</v>
      </c>
      <c r="V81" s="116">
        <v>4700</v>
      </c>
      <c r="X81" s="116">
        <v>4591.60009765625</v>
      </c>
      <c r="Z81" s="116">
        <v>4646</v>
      </c>
      <c r="AB81" s="116">
        <v>4711</v>
      </c>
      <c r="AD81" s="116">
        <v>4593.5</v>
      </c>
      <c r="AF81" s="116">
        <v>4553</v>
      </c>
      <c r="AH81" s="116">
        <v>4312</v>
      </c>
      <c r="AJ81" s="116">
        <v>4033</v>
      </c>
      <c r="AL81" s="116">
        <v>3809</v>
      </c>
      <c r="AN81" s="116">
        <v>3988</v>
      </c>
      <c r="AP81" s="116">
        <v>3738</v>
      </c>
      <c r="AR81" s="116">
        <v>3795</v>
      </c>
    </row>
    <row r="82" spans="2:45" x14ac:dyDescent="0.25">
      <c r="B82" s="104" t="s">
        <v>62</v>
      </c>
      <c r="C82" s="105" t="s">
        <v>19</v>
      </c>
      <c r="D82" s="106" t="s">
        <v>10</v>
      </c>
      <c r="E82" s="107"/>
      <c r="F82" s="106">
        <v>114</v>
      </c>
      <c r="G82" s="107"/>
      <c r="H82" s="106">
        <v>117</v>
      </c>
      <c r="I82" s="107"/>
      <c r="J82" s="106">
        <v>120</v>
      </c>
      <c r="K82" s="107"/>
      <c r="L82" s="106">
        <v>123</v>
      </c>
      <c r="M82" s="107"/>
      <c r="N82" s="106">
        <v>126</v>
      </c>
      <c r="O82" s="108"/>
      <c r="P82" s="106">
        <v>130</v>
      </c>
      <c r="Q82" s="108"/>
      <c r="R82" s="106">
        <v>133</v>
      </c>
      <c r="S82" s="108"/>
      <c r="T82" s="106">
        <v>137</v>
      </c>
      <c r="U82" s="108"/>
      <c r="V82" s="106">
        <v>140</v>
      </c>
      <c r="W82" s="108"/>
      <c r="X82" s="106">
        <v>147</v>
      </c>
      <c r="Y82" s="108"/>
      <c r="Z82" s="106">
        <v>153</v>
      </c>
      <c r="AA82" s="108"/>
      <c r="AB82" s="106">
        <v>171</v>
      </c>
      <c r="AC82" s="108"/>
      <c r="AD82" s="106">
        <v>174</v>
      </c>
      <c r="AE82" s="108"/>
      <c r="AF82" s="106">
        <v>157.16999816894531</v>
      </c>
      <c r="AG82" s="108"/>
      <c r="AH82" s="106">
        <v>113.08999633789062</v>
      </c>
      <c r="AI82" s="108"/>
      <c r="AJ82" s="106">
        <v>97.279998779296875</v>
      </c>
      <c r="AK82" s="108"/>
      <c r="AL82" s="106">
        <v>101.98999786376953</v>
      </c>
      <c r="AM82" s="108"/>
      <c r="AN82" s="106">
        <v>108.31999969482422</v>
      </c>
      <c r="AO82" s="108"/>
      <c r="AP82" s="106">
        <v>111.68000030517578</v>
      </c>
      <c r="AQ82" s="108"/>
      <c r="AR82" s="106" t="s">
        <v>10</v>
      </c>
      <c r="AS82" s="108"/>
    </row>
    <row r="83" spans="2:45" s="113" customFormat="1" ht="12" customHeight="1" x14ac:dyDescent="0.25">
      <c r="B83" s="109" t="s">
        <v>63</v>
      </c>
      <c r="C83" s="110" t="s">
        <v>9</v>
      </c>
      <c r="D83" s="111">
        <v>2477.15283203125</v>
      </c>
      <c r="E83" s="112" t="s">
        <v>64</v>
      </c>
      <c r="F83" s="111">
        <v>4647.267578125</v>
      </c>
      <c r="G83" s="112" t="s">
        <v>64</v>
      </c>
      <c r="H83" s="111">
        <v>4997.14208984375</v>
      </c>
      <c r="I83" s="112" t="s">
        <v>64</v>
      </c>
      <c r="J83" s="111">
        <v>4835.25732421875</v>
      </c>
      <c r="K83" s="112" t="s">
        <v>64</v>
      </c>
      <c r="L83" s="111">
        <v>4345.13525390625</v>
      </c>
      <c r="M83" s="112" t="s">
        <v>64</v>
      </c>
      <c r="N83" s="111">
        <v>4609.42431640625</v>
      </c>
      <c r="O83" s="108" t="s">
        <v>64</v>
      </c>
      <c r="P83" s="111">
        <v>4778.8427734375</v>
      </c>
      <c r="Q83" s="108" t="s">
        <v>64</v>
      </c>
      <c r="R83" s="111">
        <v>4726.107421875</v>
      </c>
      <c r="S83" s="108" t="s">
        <v>64</v>
      </c>
      <c r="T83" s="111">
        <v>4859.60986328125</v>
      </c>
      <c r="U83" s="108" t="s">
        <v>64</v>
      </c>
      <c r="V83" s="111">
        <v>5470.7880859375</v>
      </c>
      <c r="W83" s="108" t="s">
        <v>64</v>
      </c>
      <c r="X83" s="111">
        <v>6044.44970703125</v>
      </c>
      <c r="Y83" s="108" t="s">
        <v>64</v>
      </c>
      <c r="Z83" s="111">
        <v>5874.68115234375</v>
      </c>
      <c r="AA83" s="108" t="s">
        <v>64</v>
      </c>
      <c r="AB83" s="111">
        <v>5256.5205078125</v>
      </c>
      <c r="AC83" s="108" t="s">
        <v>64</v>
      </c>
      <c r="AD83" s="111">
        <v>7576.77197265625</v>
      </c>
      <c r="AE83" s="108" t="s">
        <v>64</v>
      </c>
      <c r="AF83" s="111">
        <v>7852.74755859375</v>
      </c>
      <c r="AG83" s="108" t="s">
        <v>64</v>
      </c>
      <c r="AH83" s="111">
        <v>6866.197265625</v>
      </c>
      <c r="AI83" s="108" t="s">
        <v>64</v>
      </c>
      <c r="AJ83" s="111">
        <v>7245.24609375</v>
      </c>
      <c r="AK83" s="108" t="s">
        <v>64</v>
      </c>
      <c r="AL83" s="111">
        <v>7742.3427734375</v>
      </c>
      <c r="AM83" s="108" t="s">
        <v>64</v>
      </c>
      <c r="AN83" s="111">
        <v>7650.38916015625</v>
      </c>
      <c r="AO83" s="108" t="s">
        <v>64</v>
      </c>
      <c r="AP83" s="111" t="s">
        <v>10</v>
      </c>
      <c r="AQ83" s="108"/>
      <c r="AR83" s="111" t="s">
        <v>10</v>
      </c>
      <c r="AS83" s="108"/>
    </row>
    <row r="84" spans="2:45" x14ac:dyDescent="0.25">
      <c r="B84" s="104" t="s">
        <v>65</v>
      </c>
      <c r="C84" s="105" t="s">
        <v>9</v>
      </c>
      <c r="D84" s="106" t="s">
        <v>10</v>
      </c>
      <c r="E84" s="107"/>
      <c r="F84" s="106" t="s">
        <v>10</v>
      </c>
      <c r="G84" s="107"/>
      <c r="H84" s="106" t="s">
        <v>10</v>
      </c>
      <c r="I84" s="107"/>
      <c r="J84" s="106" t="s">
        <v>10</v>
      </c>
      <c r="K84" s="107"/>
      <c r="L84" s="106" t="s">
        <v>10</v>
      </c>
      <c r="M84" s="107"/>
      <c r="N84" s="106" t="s">
        <v>10</v>
      </c>
      <c r="O84" s="108"/>
      <c r="P84" s="106" t="s">
        <v>10</v>
      </c>
      <c r="Q84" s="108"/>
      <c r="R84" s="106" t="s">
        <v>10</v>
      </c>
      <c r="S84" s="108"/>
      <c r="T84" s="106" t="s">
        <v>10</v>
      </c>
      <c r="U84" s="108"/>
      <c r="V84" s="106" t="s">
        <v>10</v>
      </c>
      <c r="W84" s="108"/>
      <c r="X84" s="106" t="s">
        <v>10</v>
      </c>
      <c r="Y84" s="108"/>
      <c r="Z84" s="106">
        <v>5446</v>
      </c>
      <c r="AA84" s="108"/>
      <c r="AB84" s="106" t="s">
        <v>10</v>
      </c>
      <c r="AC84" s="108"/>
      <c r="AD84" s="106" t="s">
        <v>10</v>
      </c>
      <c r="AE84" s="108"/>
      <c r="AF84" s="106" t="s">
        <v>10</v>
      </c>
      <c r="AG84" s="108"/>
      <c r="AH84" s="106" t="s">
        <v>10</v>
      </c>
      <c r="AI84" s="108"/>
      <c r="AJ84" s="106">
        <v>17551</v>
      </c>
      <c r="AK84" s="108"/>
      <c r="AL84" s="106">
        <v>13236</v>
      </c>
      <c r="AM84" s="108"/>
      <c r="AN84" s="106">
        <v>13113</v>
      </c>
      <c r="AO84" s="108"/>
      <c r="AP84" s="106" t="s">
        <v>10</v>
      </c>
      <c r="AQ84" s="108"/>
      <c r="AR84" s="106" t="s">
        <v>10</v>
      </c>
      <c r="AS84" s="108"/>
    </row>
    <row r="85" spans="2:45" ht="12" customHeight="1" x14ac:dyDescent="0.25">
      <c r="B85" s="104" t="s">
        <v>66</v>
      </c>
      <c r="C85" s="105" t="s">
        <v>19</v>
      </c>
      <c r="D85" s="106" t="s">
        <v>10</v>
      </c>
      <c r="E85" s="107"/>
      <c r="F85" s="106">
        <v>1848.199951171875</v>
      </c>
      <c r="G85" s="107"/>
      <c r="H85" s="106">
        <v>1898</v>
      </c>
      <c r="I85" s="107"/>
      <c r="J85" s="106">
        <v>2000</v>
      </c>
      <c r="K85" s="107"/>
      <c r="L85" s="106">
        <v>2056.699951171875</v>
      </c>
      <c r="M85" s="107"/>
      <c r="N85" s="106">
        <v>2168</v>
      </c>
      <c r="O85" s="108"/>
      <c r="P85" s="106">
        <v>2278.699951171875</v>
      </c>
      <c r="Q85" s="108"/>
      <c r="R85" s="106">
        <v>2704</v>
      </c>
      <c r="S85" s="108"/>
      <c r="T85" s="106">
        <v>2720.39990234375</v>
      </c>
      <c r="U85" s="108"/>
      <c r="V85" s="106">
        <v>2917.89990234375</v>
      </c>
      <c r="W85" s="108">
        <v>13</v>
      </c>
      <c r="X85" s="106">
        <v>3000.60009765625</v>
      </c>
      <c r="Y85" s="108"/>
      <c r="Z85" s="106">
        <v>3040.699951171875</v>
      </c>
      <c r="AA85" s="108"/>
      <c r="AB85" s="106">
        <v>3384.60009765625</v>
      </c>
      <c r="AC85" s="108"/>
      <c r="AD85" s="106">
        <v>3397.699951171875</v>
      </c>
      <c r="AE85" s="108"/>
      <c r="AF85" s="106">
        <v>3224.280029296875</v>
      </c>
      <c r="AG85" s="108"/>
      <c r="AH85" s="106">
        <v>2952.97998046875</v>
      </c>
      <c r="AI85" s="108"/>
      <c r="AJ85" s="106">
        <v>2846</v>
      </c>
      <c r="AK85" s="108"/>
      <c r="AL85" s="106">
        <v>2823</v>
      </c>
      <c r="AM85" s="108"/>
      <c r="AN85" s="106">
        <v>2692.5</v>
      </c>
      <c r="AO85" s="108"/>
      <c r="AP85" s="106" t="s">
        <v>10</v>
      </c>
      <c r="AQ85" s="108"/>
      <c r="AR85" s="106" t="s">
        <v>10</v>
      </c>
      <c r="AS85" s="108"/>
    </row>
    <row r="86" spans="2:45" x14ac:dyDescent="0.25">
      <c r="B86" s="104" t="s">
        <v>67</v>
      </c>
      <c r="C86" s="105" t="s">
        <v>19</v>
      </c>
      <c r="D86" s="106" t="s">
        <v>10</v>
      </c>
      <c r="E86" s="107"/>
      <c r="F86" s="106" t="s">
        <v>10</v>
      </c>
      <c r="G86" s="107"/>
      <c r="H86" s="106" t="s">
        <v>10</v>
      </c>
      <c r="I86" s="107"/>
      <c r="J86" s="106" t="s">
        <v>10</v>
      </c>
      <c r="K86" s="107"/>
      <c r="L86" s="106" t="s">
        <v>10</v>
      </c>
      <c r="M86" s="107"/>
      <c r="N86" s="106" t="s">
        <v>10</v>
      </c>
      <c r="O86" s="108"/>
      <c r="P86" s="106">
        <v>3967.580078125</v>
      </c>
      <c r="Q86" s="108"/>
      <c r="R86" s="106">
        <v>3590.48095703125</v>
      </c>
      <c r="S86" s="108"/>
      <c r="T86" s="106">
        <v>3855.364013671875</v>
      </c>
      <c r="U86" s="108"/>
      <c r="V86" s="106">
        <v>3846.93896484375</v>
      </c>
      <c r="W86" s="108"/>
      <c r="X86" s="106">
        <v>3978</v>
      </c>
      <c r="Y86" s="108"/>
      <c r="Z86" s="106">
        <v>4086</v>
      </c>
      <c r="AA86" s="108"/>
      <c r="AB86" s="106">
        <v>4227</v>
      </c>
      <c r="AC86" s="108"/>
      <c r="AD86" s="106">
        <v>4304</v>
      </c>
      <c r="AE86" s="108"/>
      <c r="AF86" s="106">
        <v>4434</v>
      </c>
      <c r="AG86" s="108"/>
      <c r="AH86" s="106">
        <v>4550.7998046875</v>
      </c>
      <c r="AI86" s="108"/>
      <c r="AJ86" s="106">
        <v>4623.18017578125</v>
      </c>
      <c r="AK86" s="108"/>
      <c r="AL86" s="106">
        <v>4745.7998046875</v>
      </c>
      <c r="AM86" s="108"/>
      <c r="AN86" s="106">
        <v>4837.39990234375</v>
      </c>
      <c r="AO86" s="108"/>
      <c r="AP86" s="106">
        <v>4906.60009765625</v>
      </c>
      <c r="AQ86" s="108"/>
      <c r="AR86" s="106">
        <v>5033.60009765625</v>
      </c>
      <c r="AS86" s="108"/>
    </row>
    <row r="87" spans="2:45" x14ac:dyDescent="0.25">
      <c r="B87" s="114" t="s">
        <v>68</v>
      </c>
      <c r="C87" s="115" t="s">
        <v>19</v>
      </c>
      <c r="D87" s="116">
        <v>20000</v>
      </c>
      <c r="E87" s="117"/>
      <c r="F87" s="116">
        <v>25780</v>
      </c>
      <c r="G87" s="117"/>
      <c r="H87" s="116">
        <v>25960</v>
      </c>
      <c r="I87" s="117"/>
      <c r="J87" s="116">
        <v>26605</v>
      </c>
      <c r="K87" s="117"/>
      <c r="L87" s="116">
        <v>26845.69921875</v>
      </c>
      <c r="M87" s="117"/>
      <c r="N87" s="116">
        <v>28363.900390625</v>
      </c>
      <c r="P87" s="116">
        <v>28958.5</v>
      </c>
      <c r="R87" s="116">
        <v>29408.900390625</v>
      </c>
      <c r="T87" s="116">
        <v>29863.69921875</v>
      </c>
      <c r="V87" s="116">
        <v>30035</v>
      </c>
      <c r="X87" s="116">
        <v>31149.599609375</v>
      </c>
      <c r="Z87" s="116">
        <v>31668</v>
      </c>
      <c r="AB87" s="116">
        <v>32516</v>
      </c>
      <c r="AD87" s="116">
        <v>32536</v>
      </c>
      <c r="AF87" s="116">
        <v>32461</v>
      </c>
      <c r="AH87" s="116">
        <v>32107</v>
      </c>
      <c r="AJ87" s="116">
        <v>32440</v>
      </c>
      <c r="AL87" s="116">
        <v>31386</v>
      </c>
      <c r="AN87" s="116">
        <v>29994</v>
      </c>
      <c r="AP87" s="116">
        <v>29573</v>
      </c>
      <c r="AR87" s="116">
        <v>29655</v>
      </c>
    </row>
    <row r="88" spans="2:45" x14ac:dyDescent="0.25">
      <c r="B88" s="114" t="s">
        <v>69</v>
      </c>
      <c r="C88" s="115" t="s">
        <v>9</v>
      </c>
      <c r="D88" s="116" t="s">
        <v>10</v>
      </c>
      <c r="E88" s="117"/>
      <c r="F88" s="116" t="s">
        <v>10</v>
      </c>
      <c r="G88" s="117"/>
      <c r="H88" s="116" t="s">
        <v>10</v>
      </c>
      <c r="I88" s="117"/>
      <c r="J88" s="116" t="s">
        <v>10</v>
      </c>
      <c r="K88" s="117"/>
      <c r="L88" s="116" t="s">
        <v>10</v>
      </c>
      <c r="M88" s="117"/>
      <c r="N88" s="116">
        <v>945</v>
      </c>
      <c r="P88" s="116" t="s">
        <v>10</v>
      </c>
      <c r="R88" s="116">
        <v>953</v>
      </c>
      <c r="T88" s="116">
        <v>955</v>
      </c>
      <c r="V88" s="116">
        <v>962</v>
      </c>
      <c r="X88" s="116">
        <v>965</v>
      </c>
      <c r="Z88" s="116">
        <v>970</v>
      </c>
      <c r="AB88" s="116">
        <v>1464</v>
      </c>
      <c r="AD88" s="116" t="s">
        <v>10</v>
      </c>
      <c r="AF88" s="116" t="s">
        <v>10</v>
      </c>
      <c r="AH88" s="116" t="s">
        <v>10</v>
      </c>
      <c r="AJ88" s="116" t="s">
        <v>10</v>
      </c>
      <c r="AL88" s="116" t="s">
        <v>10</v>
      </c>
      <c r="AN88" s="116" t="s">
        <v>10</v>
      </c>
      <c r="AP88" s="116" t="s">
        <v>10</v>
      </c>
      <c r="AR88" s="116" t="s">
        <v>10</v>
      </c>
    </row>
    <row r="89" spans="2:45" s="113" customFormat="1" x14ac:dyDescent="0.25">
      <c r="B89" s="118" t="s">
        <v>70</v>
      </c>
      <c r="C89" s="119" t="s">
        <v>19</v>
      </c>
      <c r="D89" s="120">
        <v>50256.625</v>
      </c>
      <c r="E89" s="121"/>
      <c r="F89" s="120">
        <v>52224</v>
      </c>
      <c r="G89" s="121"/>
      <c r="H89" s="120">
        <v>52908</v>
      </c>
      <c r="I89" s="121"/>
      <c r="J89" s="120">
        <v>53098</v>
      </c>
      <c r="K89" s="121"/>
      <c r="L89" s="120">
        <v>53605</v>
      </c>
      <c r="M89" s="121"/>
      <c r="N89" s="120">
        <v>53699</v>
      </c>
      <c r="O89" s="3"/>
      <c r="P89" s="120">
        <v>54833</v>
      </c>
      <c r="Q89" s="3"/>
      <c r="R89" s="120">
        <v>54681</v>
      </c>
      <c r="S89" s="3"/>
      <c r="T89" s="120">
        <v>54199</v>
      </c>
      <c r="U89" s="3"/>
      <c r="V89" s="120">
        <v>54271</v>
      </c>
      <c r="W89" s="3"/>
      <c r="X89" s="120">
        <v>53376</v>
      </c>
      <c r="Y89" s="3"/>
      <c r="Z89" s="120">
        <v>52720</v>
      </c>
      <c r="AA89" s="3"/>
      <c r="AB89" s="120">
        <v>52024</v>
      </c>
      <c r="AC89" s="3"/>
      <c r="AD89" s="120">
        <v>50816</v>
      </c>
      <c r="AE89" s="3"/>
      <c r="AF89" s="120">
        <v>48106</v>
      </c>
      <c r="AG89" s="3"/>
      <c r="AH89" s="120">
        <v>46252</v>
      </c>
      <c r="AI89" s="3"/>
      <c r="AJ89" s="120">
        <v>45359</v>
      </c>
      <c r="AK89" s="3"/>
      <c r="AL89" s="120">
        <v>45430</v>
      </c>
      <c r="AM89" s="3"/>
      <c r="AN89" s="120">
        <v>45234</v>
      </c>
      <c r="AO89" s="3"/>
      <c r="AP89" s="120">
        <v>44874</v>
      </c>
      <c r="AQ89" s="3"/>
      <c r="AR89" s="120" t="s">
        <v>10</v>
      </c>
      <c r="AS89" s="3"/>
    </row>
    <row r="90" spans="2:45" x14ac:dyDescent="0.25">
      <c r="B90" s="114" t="s">
        <v>71</v>
      </c>
      <c r="C90" s="115" t="s">
        <v>9</v>
      </c>
      <c r="D90" s="116" t="s">
        <v>10</v>
      </c>
      <c r="E90" s="117"/>
      <c r="F90" s="116" t="s">
        <v>10</v>
      </c>
      <c r="G90" s="117"/>
      <c r="H90" s="116" t="s">
        <v>10</v>
      </c>
      <c r="I90" s="117"/>
      <c r="J90" s="116" t="s">
        <v>10</v>
      </c>
      <c r="K90" s="117"/>
      <c r="L90" s="116" t="s">
        <v>10</v>
      </c>
      <c r="M90" s="117"/>
      <c r="N90" s="116" t="s">
        <v>10</v>
      </c>
      <c r="P90" s="116" t="s">
        <v>10</v>
      </c>
      <c r="R90" s="116" t="s">
        <v>10</v>
      </c>
      <c r="T90" s="116" t="s">
        <v>10</v>
      </c>
      <c r="V90" s="116" t="s">
        <v>10</v>
      </c>
      <c r="X90" s="116" t="s">
        <v>10</v>
      </c>
      <c r="Z90" s="116">
        <v>2358.89990234375</v>
      </c>
      <c r="AB90" s="116">
        <v>2309.5</v>
      </c>
      <c r="AD90" s="116" t="s">
        <v>10</v>
      </c>
      <c r="AF90" s="116">
        <v>3863.8720703125</v>
      </c>
      <c r="AH90" s="116" t="s">
        <v>10</v>
      </c>
      <c r="AJ90" s="116">
        <v>2069.111083984375</v>
      </c>
      <c r="AL90" s="116">
        <v>2024.83203125</v>
      </c>
      <c r="AN90" s="116">
        <v>2242.967041015625</v>
      </c>
      <c r="AP90" s="116" t="s">
        <v>10</v>
      </c>
      <c r="AR90" s="116" t="s">
        <v>10</v>
      </c>
    </row>
    <row r="91" spans="2:45" x14ac:dyDescent="0.25">
      <c r="B91" s="114" t="s">
        <v>72</v>
      </c>
      <c r="C91" s="115" t="s">
        <v>9</v>
      </c>
      <c r="D91" s="116" t="s">
        <v>10</v>
      </c>
      <c r="E91" s="117"/>
      <c r="F91" s="116" t="s">
        <v>10</v>
      </c>
      <c r="G91" s="117"/>
      <c r="H91" s="116" t="s">
        <v>10</v>
      </c>
      <c r="I91" s="117"/>
      <c r="J91" s="116" t="s">
        <v>10</v>
      </c>
      <c r="K91" s="117"/>
      <c r="L91" s="116" t="s">
        <v>10</v>
      </c>
      <c r="M91" s="117"/>
      <c r="N91" s="116" t="s">
        <v>10</v>
      </c>
      <c r="P91" s="116" t="s">
        <v>10</v>
      </c>
      <c r="R91" s="116" t="s">
        <v>10</v>
      </c>
      <c r="T91" s="116" t="s">
        <v>10</v>
      </c>
      <c r="V91" s="116" t="s">
        <v>10</v>
      </c>
      <c r="X91" s="116" t="s">
        <v>10</v>
      </c>
      <c r="Z91" s="116">
        <v>2091.89990234375</v>
      </c>
      <c r="AB91" s="116">
        <v>2401.199951171875</v>
      </c>
      <c r="AD91" s="116">
        <v>3351.800048828125</v>
      </c>
      <c r="AF91" s="116">
        <v>3411.89990234375</v>
      </c>
      <c r="AH91" s="116">
        <v>3928.300048828125</v>
      </c>
      <c r="AJ91" s="116" t="s">
        <v>10</v>
      </c>
      <c r="AL91" s="116" t="s">
        <v>10</v>
      </c>
      <c r="AN91" s="116" t="s">
        <v>10</v>
      </c>
      <c r="AP91" s="116" t="s">
        <v>10</v>
      </c>
      <c r="AR91" s="116" t="s">
        <v>10</v>
      </c>
    </row>
    <row r="92" spans="2:45" ht="12" customHeight="1" x14ac:dyDescent="0.25">
      <c r="B92" s="104" t="s">
        <v>73</v>
      </c>
      <c r="C92" s="105" t="s">
        <v>9</v>
      </c>
      <c r="D92" s="106" t="s">
        <v>10</v>
      </c>
      <c r="E92" s="107"/>
      <c r="F92" s="106" t="s">
        <v>10</v>
      </c>
      <c r="G92" s="107"/>
      <c r="H92" s="106" t="s">
        <v>10</v>
      </c>
      <c r="I92" s="107"/>
      <c r="J92" s="106" t="s">
        <v>10</v>
      </c>
      <c r="K92" s="107"/>
      <c r="L92" s="106" t="s">
        <v>10</v>
      </c>
      <c r="M92" s="107"/>
      <c r="N92" s="106" t="s">
        <v>10</v>
      </c>
      <c r="O92" s="108"/>
      <c r="P92" s="106">
        <v>4204</v>
      </c>
      <c r="Q92" s="108"/>
      <c r="R92" s="106">
        <v>5272</v>
      </c>
      <c r="S92" s="108"/>
      <c r="T92" s="106">
        <v>6076</v>
      </c>
      <c r="U92" s="108"/>
      <c r="V92" s="106">
        <v>5070</v>
      </c>
      <c r="W92" s="108"/>
      <c r="X92" s="106">
        <v>5417</v>
      </c>
      <c r="Y92" s="108"/>
      <c r="Z92" s="106">
        <v>5948</v>
      </c>
      <c r="AA92" s="108"/>
      <c r="AB92" s="106">
        <v>10203</v>
      </c>
      <c r="AC92" s="108"/>
      <c r="AD92" s="106">
        <v>8947</v>
      </c>
      <c r="AE92" s="108"/>
      <c r="AF92" s="106">
        <v>9070</v>
      </c>
      <c r="AG92" s="108"/>
      <c r="AH92" s="106">
        <v>8382</v>
      </c>
      <c r="AI92" s="108"/>
      <c r="AJ92" s="106">
        <v>9185</v>
      </c>
      <c r="AK92" s="108"/>
      <c r="AL92" s="106">
        <v>11248</v>
      </c>
      <c r="AM92" s="108"/>
      <c r="AN92" s="106">
        <v>10422</v>
      </c>
      <c r="AO92" s="108"/>
      <c r="AP92" s="106" t="s">
        <v>10</v>
      </c>
      <c r="AQ92" s="108"/>
      <c r="AR92" s="106" t="s">
        <v>10</v>
      </c>
      <c r="AS92" s="108"/>
    </row>
    <row r="93" spans="2:45" s="113" customFormat="1" x14ac:dyDescent="0.25">
      <c r="B93" s="109" t="s">
        <v>74</v>
      </c>
      <c r="C93" s="110" t="s">
        <v>9</v>
      </c>
      <c r="D93" s="111">
        <v>2753</v>
      </c>
      <c r="E93" s="112">
        <v>16</v>
      </c>
      <c r="F93" s="111">
        <v>1512</v>
      </c>
      <c r="G93" s="112">
        <v>16</v>
      </c>
      <c r="H93" s="111">
        <v>1319</v>
      </c>
      <c r="I93" s="112">
        <v>16</v>
      </c>
      <c r="J93" s="111">
        <v>1512</v>
      </c>
      <c r="K93" s="112">
        <v>16</v>
      </c>
      <c r="L93" s="111">
        <v>1194</v>
      </c>
      <c r="M93" s="112">
        <v>16</v>
      </c>
      <c r="N93" s="111">
        <v>1313</v>
      </c>
      <c r="O93" s="108">
        <v>16</v>
      </c>
      <c r="P93" s="111">
        <v>1302</v>
      </c>
      <c r="Q93" s="108">
        <v>16</v>
      </c>
      <c r="R93" s="111">
        <v>1377</v>
      </c>
      <c r="S93" s="108">
        <v>16</v>
      </c>
      <c r="T93" s="111">
        <v>1272</v>
      </c>
      <c r="U93" s="108">
        <v>16</v>
      </c>
      <c r="V93" s="111">
        <v>1242</v>
      </c>
      <c r="W93" s="108">
        <v>16</v>
      </c>
      <c r="X93" s="111">
        <v>1602</v>
      </c>
      <c r="Y93" s="108">
        <v>16</v>
      </c>
      <c r="Z93" s="111">
        <v>1383.699951171875</v>
      </c>
      <c r="AA93" s="108">
        <v>16</v>
      </c>
      <c r="AB93" s="111">
        <v>1544.5</v>
      </c>
      <c r="AC93" s="108">
        <v>16</v>
      </c>
      <c r="AD93" s="111">
        <v>1658.5999755859375</v>
      </c>
      <c r="AE93" s="108">
        <v>16</v>
      </c>
      <c r="AF93" s="111">
        <v>2521.39990234375</v>
      </c>
      <c r="AG93" s="108" t="s">
        <v>75</v>
      </c>
      <c r="AH93" s="111">
        <v>6641.89990234375</v>
      </c>
      <c r="AI93" s="108" t="s">
        <v>75</v>
      </c>
      <c r="AJ93" s="111">
        <v>1114.66259765625</v>
      </c>
      <c r="AK93" s="108"/>
      <c r="AL93" s="111">
        <v>1173.770751953125</v>
      </c>
      <c r="AM93" s="108"/>
      <c r="AN93" s="111">
        <v>980.3621826171875</v>
      </c>
      <c r="AO93" s="108"/>
      <c r="AP93" s="111" t="s">
        <v>10</v>
      </c>
      <c r="AQ93" s="108"/>
      <c r="AR93" s="111" t="s">
        <v>10</v>
      </c>
      <c r="AS93" s="108"/>
    </row>
    <row r="94" spans="2:45" x14ac:dyDescent="0.25">
      <c r="B94" s="104" t="s">
        <v>76</v>
      </c>
      <c r="C94" s="105" t="s">
        <v>19</v>
      </c>
      <c r="D94" s="106" t="s">
        <v>10</v>
      </c>
      <c r="E94" s="107"/>
      <c r="F94" s="106">
        <v>657</v>
      </c>
      <c r="G94" s="107">
        <v>18</v>
      </c>
      <c r="H94" s="106">
        <v>650</v>
      </c>
      <c r="I94" s="107">
        <v>18</v>
      </c>
      <c r="J94" s="106">
        <v>621</v>
      </c>
      <c r="K94" s="107">
        <v>18</v>
      </c>
      <c r="L94" s="106">
        <v>597</v>
      </c>
      <c r="M94" s="107">
        <v>18</v>
      </c>
      <c r="N94" s="106">
        <v>613</v>
      </c>
      <c r="O94" s="108">
        <v>18</v>
      </c>
      <c r="P94" s="106">
        <v>642</v>
      </c>
      <c r="Q94" s="108">
        <v>18</v>
      </c>
      <c r="R94" s="106">
        <v>713</v>
      </c>
      <c r="S94" s="108"/>
      <c r="T94" s="106">
        <v>793</v>
      </c>
      <c r="U94" s="108"/>
      <c r="V94" s="106">
        <v>695</v>
      </c>
      <c r="W94" s="108"/>
      <c r="X94" s="106">
        <v>720.3800048828125</v>
      </c>
      <c r="Y94" s="108"/>
      <c r="Z94" s="106">
        <v>716</v>
      </c>
      <c r="AA94" s="108"/>
      <c r="AB94" s="106">
        <v>760</v>
      </c>
      <c r="AC94" s="108"/>
      <c r="AD94" s="106">
        <v>860.91998291015625</v>
      </c>
      <c r="AE94" s="108"/>
      <c r="AF94" s="106">
        <v>751.91998291015625</v>
      </c>
      <c r="AG94" s="108"/>
      <c r="AH94" s="106">
        <v>752.96002197265625</v>
      </c>
      <c r="AI94" s="108"/>
      <c r="AJ94" s="106">
        <v>680.0999755859375</v>
      </c>
      <c r="AK94" s="108"/>
      <c r="AL94" s="106">
        <v>720.6400146484375</v>
      </c>
      <c r="AM94" s="108"/>
      <c r="AN94" s="106">
        <v>612.53997802734375</v>
      </c>
      <c r="AO94" s="108"/>
      <c r="AP94" s="106">
        <v>627</v>
      </c>
      <c r="AQ94" s="108"/>
      <c r="AR94" s="106">
        <v>648</v>
      </c>
      <c r="AS94" s="108"/>
    </row>
    <row r="95" spans="2:45" x14ac:dyDescent="0.25">
      <c r="B95" s="104" t="s">
        <v>77</v>
      </c>
      <c r="C95" s="105" t="s">
        <v>9</v>
      </c>
      <c r="D95" s="106" t="s">
        <v>10</v>
      </c>
      <c r="E95" s="107"/>
      <c r="F95" s="106" t="s">
        <v>10</v>
      </c>
      <c r="G95" s="107"/>
      <c r="H95" s="106" t="s">
        <v>10</v>
      </c>
      <c r="I95" s="107"/>
      <c r="J95" s="106" t="s">
        <v>10</v>
      </c>
      <c r="K95" s="107"/>
      <c r="L95" s="106" t="s">
        <v>10</v>
      </c>
      <c r="M95" s="107"/>
      <c r="N95" s="106" t="s">
        <v>10</v>
      </c>
      <c r="O95" s="108"/>
      <c r="P95" s="106" t="s">
        <v>10</v>
      </c>
      <c r="Q95" s="108"/>
      <c r="R95" s="106">
        <v>1438</v>
      </c>
      <c r="S95" s="108"/>
      <c r="T95" s="106" t="s">
        <v>10</v>
      </c>
      <c r="U95" s="108"/>
      <c r="V95" s="106" t="s">
        <v>10</v>
      </c>
      <c r="W95" s="108"/>
      <c r="X95" s="106">
        <v>1580</v>
      </c>
      <c r="Y95" s="108"/>
      <c r="Z95" s="106" t="s">
        <v>10</v>
      </c>
      <c r="AA95" s="108"/>
      <c r="AB95" s="106" t="s">
        <v>10</v>
      </c>
      <c r="AC95" s="108"/>
      <c r="AD95" s="106" t="s">
        <v>10</v>
      </c>
      <c r="AE95" s="108"/>
      <c r="AF95" s="106" t="s">
        <v>10</v>
      </c>
      <c r="AG95" s="108"/>
      <c r="AH95" s="106">
        <v>1720</v>
      </c>
      <c r="AI95" s="108"/>
      <c r="AJ95" s="106" t="s">
        <v>10</v>
      </c>
      <c r="AK95" s="108"/>
      <c r="AL95" s="106" t="s">
        <v>10</v>
      </c>
      <c r="AM95" s="108"/>
      <c r="AN95" s="106">
        <v>1940</v>
      </c>
      <c r="AO95" s="108"/>
      <c r="AP95" s="106" t="s">
        <v>10</v>
      </c>
      <c r="AQ95" s="108"/>
      <c r="AR95" s="106" t="s">
        <v>10</v>
      </c>
      <c r="AS95" s="108"/>
    </row>
    <row r="96" spans="2:45" x14ac:dyDescent="0.25">
      <c r="B96" s="104" t="s">
        <v>78</v>
      </c>
      <c r="C96" s="105" t="s">
        <v>9</v>
      </c>
      <c r="D96" s="106">
        <v>25.985801696777344</v>
      </c>
      <c r="E96" s="107"/>
      <c r="F96" s="106">
        <v>24.414230346679687</v>
      </c>
      <c r="G96" s="107"/>
      <c r="H96" s="106">
        <v>24.939521789550781</v>
      </c>
      <c r="I96" s="107"/>
      <c r="J96" s="106">
        <v>25.54545783996582</v>
      </c>
      <c r="K96" s="107"/>
      <c r="L96" s="106">
        <v>26.336172103881836</v>
      </c>
      <c r="M96" s="107"/>
      <c r="N96" s="106">
        <v>32.270881652832031</v>
      </c>
      <c r="O96" s="108"/>
      <c r="P96" s="106">
        <v>36.445671081542969</v>
      </c>
      <c r="Q96" s="108"/>
      <c r="R96" s="106">
        <v>35.311241149902344</v>
      </c>
      <c r="S96" s="108"/>
      <c r="T96" s="106">
        <v>36.082839965820313</v>
      </c>
      <c r="U96" s="108"/>
      <c r="V96" s="106">
        <v>36.797958374023437</v>
      </c>
      <c r="W96" s="108"/>
      <c r="X96" s="106">
        <v>36.2127685546875</v>
      </c>
      <c r="Y96" s="108"/>
      <c r="Z96" s="106">
        <v>40.06207275390625</v>
      </c>
      <c r="AA96" s="108"/>
      <c r="AB96" s="106">
        <v>38.910266876220703</v>
      </c>
      <c r="AC96" s="108"/>
      <c r="AD96" s="106">
        <v>39.907035827636719</v>
      </c>
      <c r="AE96" s="108"/>
      <c r="AF96" s="106">
        <v>37.945762634277344</v>
      </c>
      <c r="AG96" s="108"/>
      <c r="AH96" s="106">
        <v>35.447818756103516</v>
      </c>
      <c r="AI96" s="108"/>
      <c r="AJ96" s="106">
        <v>32.799243927001953</v>
      </c>
      <c r="AK96" s="108"/>
      <c r="AL96" s="106">
        <v>28.568925857543945</v>
      </c>
      <c r="AM96" s="108"/>
      <c r="AN96" s="106">
        <v>28.225799560546875</v>
      </c>
      <c r="AO96" s="108"/>
      <c r="AP96" s="106" t="s">
        <v>10</v>
      </c>
      <c r="AQ96" s="108"/>
      <c r="AR96" s="106" t="s">
        <v>10</v>
      </c>
      <c r="AS96" s="108"/>
    </row>
    <row r="97" spans="2:45" x14ac:dyDescent="0.25">
      <c r="B97" s="114" t="s">
        <v>79</v>
      </c>
      <c r="C97" s="115" t="s">
        <v>34</v>
      </c>
      <c r="D97" s="116" t="s">
        <v>10</v>
      </c>
      <c r="E97" s="117"/>
      <c r="F97" s="116">
        <v>1546</v>
      </c>
      <c r="G97" s="117"/>
      <c r="H97" s="116">
        <v>1445</v>
      </c>
      <c r="I97" s="117"/>
      <c r="J97" s="116">
        <v>1510</v>
      </c>
      <c r="K97" s="117"/>
      <c r="L97" s="116">
        <v>1578</v>
      </c>
      <c r="M97" s="117"/>
      <c r="N97" s="116">
        <v>1236</v>
      </c>
      <c r="P97" s="116">
        <v>1276</v>
      </c>
      <c r="R97" s="116">
        <v>1313</v>
      </c>
      <c r="T97" s="116">
        <v>1395</v>
      </c>
      <c r="V97" s="116">
        <v>1328</v>
      </c>
      <c r="X97" s="116">
        <v>1260</v>
      </c>
      <c r="Z97" s="116">
        <v>1287</v>
      </c>
      <c r="AB97" s="116">
        <v>1326</v>
      </c>
      <c r="AD97" s="116">
        <v>1354</v>
      </c>
      <c r="AF97" s="116">
        <v>1369</v>
      </c>
      <c r="AH97" s="116">
        <v>1206</v>
      </c>
      <c r="AJ97" s="116">
        <v>1253</v>
      </c>
      <c r="AL97" s="116">
        <v>1339</v>
      </c>
      <c r="AN97" s="116">
        <v>1330</v>
      </c>
      <c r="AP97" s="116">
        <v>1280</v>
      </c>
      <c r="AR97" s="116">
        <v>1270</v>
      </c>
    </row>
    <row r="98" spans="2:45" x14ac:dyDescent="0.25">
      <c r="B98" s="114" t="s">
        <v>80</v>
      </c>
      <c r="C98" s="115" t="s">
        <v>19</v>
      </c>
      <c r="D98" s="116">
        <v>223.60000610351562</v>
      </c>
      <c r="E98" s="117"/>
      <c r="F98" s="116">
        <v>240.03999328613281</v>
      </c>
      <c r="G98" s="117"/>
      <c r="H98" s="116">
        <v>242.30000305175781</v>
      </c>
      <c r="I98" s="117"/>
      <c r="J98" s="116">
        <v>253.19000244140625</v>
      </c>
      <c r="K98" s="117"/>
      <c r="L98" s="116">
        <v>265.58999633789062</v>
      </c>
      <c r="M98" s="117"/>
      <c r="N98" s="116">
        <v>277.8900146484375</v>
      </c>
      <c r="P98" s="116">
        <v>285.260009765625</v>
      </c>
      <c r="R98" s="116">
        <v>285.20999145507812</v>
      </c>
      <c r="T98" s="116">
        <v>291.29000854492188</v>
      </c>
      <c r="V98" s="116">
        <v>306.42999267578125</v>
      </c>
      <c r="X98" s="116">
        <v>310.8900146484375</v>
      </c>
      <c r="Z98" s="116">
        <v>312.760009765625</v>
      </c>
      <c r="AB98" s="116">
        <v>322.64999389648437</v>
      </c>
      <c r="AD98" s="116">
        <v>333.3699951171875</v>
      </c>
      <c r="AF98" s="116">
        <v>340.69000244140625</v>
      </c>
      <c r="AH98" s="116">
        <v>338.1400146484375</v>
      </c>
      <c r="AJ98" s="116">
        <v>344.260009765625</v>
      </c>
      <c r="AL98" s="116">
        <v>345.32998657226562</v>
      </c>
      <c r="AN98" s="116">
        <v>346.08999633789062</v>
      </c>
      <c r="AP98" s="116">
        <v>334.72000122070312</v>
      </c>
      <c r="AR98" s="116">
        <v>342.510009765625</v>
      </c>
    </row>
    <row r="99" spans="2:45" s="113" customFormat="1" x14ac:dyDescent="0.25">
      <c r="B99" s="118" t="s">
        <v>81</v>
      </c>
      <c r="C99" s="119" t="s">
        <v>9</v>
      </c>
      <c r="D99" s="120" t="s">
        <v>10</v>
      </c>
      <c r="E99" s="121"/>
      <c r="F99" s="120" t="s">
        <v>10</v>
      </c>
      <c r="G99" s="121"/>
      <c r="H99" s="120" t="s">
        <v>10</v>
      </c>
      <c r="I99" s="121"/>
      <c r="J99" s="120" t="s">
        <v>10</v>
      </c>
      <c r="K99" s="121"/>
      <c r="L99" s="120" t="s">
        <v>10</v>
      </c>
      <c r="M99" s="121"/>
      <c r="N99" s="120" t="s">
        <v>10</v>
      </c>
      <c r="O99" s="3"/>
      <c r="P99" s="120" t="s">
        <v>10</v>
      </c>
      <c r="Q99" s="3"/>
      <c r="R99" s="120" t="s">
        <v>10</v>
      </c>
      <c r="S99" s="3"/>
      <c r="T99" s="120" t="s">
        <v>10</v>
      </c>
      <c r="U99" s="3"/>
      <c r="V99" s="120" t="s">
        <v>10</v>
      </c>
      <c r="W99" s="3"/>
      <c r="X99" s="120">
        <v>341.29998779296875</v>
      </c>
      <c r="Y99" s="3">
        <v>19</v>
      </c>
      <c r="Z99" s="120" t="s">
        <v>10</v>
      </c>
      <c r="AA99" s="3"/>
      <c r="AB99" s="120" t="s">
        <v>10</v>
      </c>
      <c r="AC99" s="3"/>
      <c r="AD99" s="120">
        <v>419.385009765625</v>
      </c>
      <c r="AE99" s="3"/>
      <c r="AF99" s="120" t="s">
        <v>10</v>
      </c>
      <c r="AG99" s="3"/>
      <c r="AH99" s="120" t="s">
        <v>10</v>
      </c>
      <c r="AI99" s="3"/>
      <c r="AJ99" s="120" t="s">
        <v>10</v>
      </c>
      <c r="AK99" s="3"/>
      <c r="AL99" s="120" t="s">
        <v>10</v>
      </c>
      <c r="AM99" s="3"/>
      <c r="AN99" s="120" t="s">
        <v>10</v>
      </c>
      <c r="AO99" s="3"/>
      <c r="AP99" s="120" t="s">
        <v>10</v>
      </c>
      <c r="AQ99" s="3"/>
      <c r="AR99" s="120" t="s">
        <v>10</v>
      </c>
      <c r="AS99" s="3"/>
    </row>
    <row r="100" spans="2:45" x14ac:dyDescent="0.25">
      <c r="B100" s="114" t="s">
        <v>82</v>
      </c>
      <c r="C100" s="115" t="s">
        <v>9</v>
      </c>
      <c r="D100" s="116">
        <v>5.7600002288818359</v>
      </c>
      <c r="E100" s="117"/>
      <c r="F100" s="116">
        <v>6.5300002098083496</v>
      </c>
      <c r="G100" s="117"/>
      <c r="H100" s="116" t="s">
        <v>10</v>
      </c>
      <c r="I100" s="117"/>
      <c r="J100" s="116" t="s">
        <v>10</v>
      </c>
      <c r="K100" s="117"/>
      <c r="L100" s="116" t="s">
        <v>10</v>
      </c>
      <c r="M100" s="117"/>
      <c r="N100" s="116">
        <v>8.9499998092651367</v>
      </c>
      <c r="P100" s="116">
        <v>9.5799999237060547</v>
      </c>
      <c r="R100" s="116" t="s">
        <v>10</v>
      </c>
      <c r="T100" s="116">
        <v>136.14399719238281</v>
      </c>
      <c r="V100" s="116">
        <v>96.021003723144531</v>
      </c>
      <c r="X100" s="116">
        <v>109.47699737548828</v>
      </c>
      <c r="Z100" s="116">
        <v>113.90399932861328</v>
      </c>
      <c r="AB100" s="116">
        <v>224.34199523925781</v>
      </c>
      <c r="AD100" s="116">
        <v>228.40800476074219</v>
      </c>
      <c r="AF100" s="116">
        <v>231.95500183105469</v>
      </c>
      <c r="AH100" s="116">
        <v>231.85899353027344</v>
      </c>
      <c r="AJ100" s="116">
        <v>222.47999572753906</v>
      </c>
      <c r="AL100" s="116">
        <v>210.36599731445312</v>
      </c>
      <c r="AN100" s="116">
        <v>210.72200012207031</v>
      </c>
      <c r="AP100" s="116" t="s">
        <v>10</v>
      </c>
      <c r="AR100" s="116" t="s">
        <v>10</v>
      </c>
    </row>
    <row r="101" spans="2:45" x14ac:dyDescent="0.25">
      <c r="B101" s="114" t="s">
        <v>83</v>
      </c>
      <c r="C101" s="115" t="s">
        <v>34</v>
      </c>
      <c r="D101" s="116" t="s">
        <v>10</v>
      </c>
      <c r="E101" s="117"/>
      <c r="F101" s="116">
        <v>146</v>
      </c>
      <c r="G101" s="117">
        <v>6</v>
      </c>
      <c r="H101" s="116">
        <v>156</v>
      </c>
      <c r="I101" s="117">
        <v>6</v>
      </c>
      <c r="J101" s="116">
        <v>167</v>
      </c>
      <c r="K101" s="117">
        <v>6</v>
      </c>
      <c r="L101" s="116">
        <v>177</v>
      </c>
      <c r="M101" s="117">
        <v>6</v>
      </c>
      <c r="N101" s="116">
        <v>181</v>
      </c>
      <c r="P101" s="116">
        <v>208</v>
      </c>
      <c r="R101" s="116">
        <v>212</v>
      </c>
      <c r="T101" s="116">
        <v>214</v>
      </c>
      <c r="V101" s="116">
        <v>231</v>
      </c>
      <c r="X101" s="116">
        <v>250</v>
      </c>
      <c r="Z101" s="116">
        <v>252</v>
      </c>
      <c r="AB101" s="116">
        <v>253</v>
      </c>
      <c r="AD101" s="116">
        <v>266</v>
      </c>
      <c r="AF101" s="116">
        <v>276</v>
      </c>
      <c r="AH101" s="116">
        <v>268</v>
      </c>
      <c r="AJ101" s="116">
        <v>249</v>
      </c>
      <c r="AL101" s="116">
        <v>245</v>
      </c>
      <c r="AN101" s="116">
        <v>247</v>
      </c>
      <c r="AP101" s="116">
        <v>246</v>
      </c>
      <c r="AR101" s="116">
        <v>256</v>
      </c>
    </row>
    <row r="102" spans="2:45" x14ac:dyDescent="0.25">
      <c r="B102" s="104" t="s">
        <v>84</v>
      </c>
      <c r="C102" s="105" t="s">
        <v>9</v>
      </c>
      <c r="D102" s="106" t="s">
        <v>10</v>
      </c>
      <c r="E102" s="107"/>
      <c r="F102" s="106" t="s">
        <v>10</v>
      </c>
      <c r="G102" s="107"/>
      <c r="H102" s="106" t="s">
        <v>10</v>
      </c>
      <c r="I102" s="107"/>
      <c r="J102" s="106" t="s">
        <v>10</v>
      </c>
      <c r="K102" s="107"/>
      <c r="L102" s="106" t="s">
        <v>10</v>
      </c>
      <c r="M102" s="107"/>
      <c r="N102" s="106" t="s">
        <v>10</v>
      </c>
      <c r="O102" s="108"/>
      <c r="P102" s="106" t="s">
        <v>10</v>
      </c>
      <c r="Q102" s="108"/>
      <c r="R102" s="106" t="s">
        <v>10</v>
      </c>
      <c r="S102" s="108"/>
      <c r="T102" s="106" t="s">
        <v>10</v>
      </c>
      <c r="U102" s="108"/>
      <c r="V102" s="106" t="s">
        <v>10</v>
      </c>
      <c r="W102" s="108"/>
      <c r="X102" s="106" t="s">
        <v>10</v>
      </c>
      <c r="Y102" s="108"/>
      <c r="Z102" s="106" t="s">
        <v>10</v>
      </c>
      <c r="AA102" s="108"/>
      <c r="AB102" s="106" t="s">
        <v>10</v>
      </c>
      <c r="AC102" s="108"/>
      <c r="AD102" s="106">
        <v>26</v>
      </c>
      <c r="AE102" s="108"/>
      <c r="AF102" s="106" t="s">
        <v>10</v>
      </c>
      <c r="AG102" s="108"/>
      <c r="AH102" s="106" t="s">
        <v>10</v>
      </c>
      <c r="AI102" s="108"/>
      <c r="AJ102" s="106" t="s">
        <v>10</v>
      </c>
      <c r="AK102" s="108"/>
      <c r="AL102" s="106" t="s">
        <v>10</v>
      </c>
      <c r="AM102" s="108"/>
      <c r="AN102" s="106" t="s">
        <v>10</v>
      </c>
      <c r="AO102" s="108"/>
      <c r="AP102" s="106" t="s">
        <v>10</v>
      </c>
      <c r="AQ102" s="108"/>
      <c r="AR102" s="106" t="s">
        <v>10</v>
      </c>
      <c r="AS102" s="108"/>
    </row>
    <row r="103" spans="2:45" s="113" customFormat="1" x14ac:dyDescent="0.25">
      <c r="B103" s="109" t="s">
        <v>85</v>
      </c>
      <c r="C103" s="110" t="s">
        <v>9</v>
      </c>
      <c r="D103" s="111" t="s">
        <v>10</v>
      </c>
      <c r="E103" s="112"/>
      <c r="F103" s="111" t="s">
        <v>10</v>
      </c>
      <c r="G103" s="112"/>
      <c r="H103" s="111" t="s">
        <v>10</v>
      </c>
      <c r="I103" s="112"/>
      <c r="J103" s="111" t="s">
        <v>10</v>
      </c>
      <c r="K103" s="112"/>
      <c r="L103" s="111" t="s">
        <v>10</v>
      </c>
      <c r="M103" s="112"/>
      <c r="N103" s="111">
        <v>218.39999389648437</v>
      </c>
      <c r="O103" s="108"/>
      <c r="P103" s="111" t="s">
        <v>10</v>
      </c>
      <c r="Q103" s="108"/>
      <c r="R103" s="111">
        <v>245.60000610351562</v>
      </c>
      <c r="S103" s="108"/>
      <c r="T103" s="111" t="s">
        <v>10</v>
      </c>
      <c r="U103" s="108"/>
      <c r="V103" s="111" t="s">
        <v>10</v>
      </c>
      <c r="W103" s="108"/>
      <c r="X103" s="111" t="s">
        <v>10</v>
      </c>
      <c r="Y103" s="108"/>
      <c r="Z103" s="111" t="s">
        <v>10</v>
      </c>
      <c r="AA103" s="108"/>
      <c r="AB103" s="111" t="s">
        <v>10</v>
      </c>
      <c r="AC103" s="108"/>
      <c r="AD103" s="111">
        <v>210.60000610351562</v>
      </c>
      <c r="AE103" s="108"/>
      <c r="AF103" s="111" t="s">
        <v>10</v>
      </c>
      <c r="AG103" s="108"/>
      <c r="AH103" s="111">
        <v>180.80000305175781</v>
      </c>
      <c r="AI103" s="108"/>
      <c r="AJ103" s="111" t="s">
        <v>10</v>
      </c>
      <c r="AK103" s="108"/>
      <c r="AL103" s="111" t="s">
        <v>10</v>
      </c>
      <c r="AM103" s="108"/>
      <c r="AN103" s="111" t="s">
        <v>10</v>
      </c>
      <c r="AO103" s="108"/>
      <c r="AP103" s="111" t="s">
        <v>10</v>
      </c>
      <c r="AQ103" s="108"/>
      <c r="AR103" s="111" t="s">
        <v>10</v>
      </c>
      <c r="AS103" s="108"/>
    </row>
    <row r="104" spans="2:45" x14ac:dyDescent="0.25">
      <c r="B104" s="104" t="s">
        <v>86</v>
      </c>
      <c r="C104" s="105" t="s">
        <v>9</v>
      </c>
      <c r="D104" s="106" t="s">
        <v>10</v>
      </c>
      <c r="E104" s="107"/>
      <c r="F104" s="106" t="s">
        <v>10</v>
      </c>
      <c r="G104" s="107"/>
      <c r="H104" s="106" t="s">
        <v>10</v>
      </c>
      <c r="I104" s="107"/>
      <c r="J104" s="106" t="s">
        <v>10</v>
      </c>
      <c r="K104" s="107"/>
      <c r="L104" s="106" t="s">
        <v>10</v>
      </c>
      <c r="M104" s="107"/>
      <c r="N104" s="106" t="s">
        <v>10</v>
      </c>
      <c r="O104" s="108"/>
      <c r="P104" s="106">
        <v>253.16999816894531</v>
      </c>
      <c r="Q104" s="108"/>
      <c r="R104" s="106">
        <v>298.73001098632812</v>
      </c>
      <c r="S104" s="108"/>
      <c r="T104" s="106">
        <v>332.42001342773437</v>
      </c>
      <c r="U104" s="108"/>
      <c r="V104" s="106">
        <v>359.45999145507812</v>
      </c>
      <c r="W104" s="108"/>
      <c r="X104" s="106">
        <v>371.8900146484375</v>
      </c>
      <c r="Y104" s="108"/>
      <c r="Z104" s="106">
        <v>376.260009765625</v>
      </c>
      <c r="AA104" s="108"/>
      <c r="AB104" s="106">
        <v>403.3599853515625</v>
      </c>
      <c r="AC104" s="108"/>
      <c r="AD104" s="106">
        <v>391.45999145507812</v>
      </c>
      <c r="AE104" s="108"/>
      <c r="AF104" s="106">
        <v>395.67001342773437</v>
      </c>
      <c r="AG104" s="108"/>
      <c r="AH104" s="106">
        <v>407.760009765625</v>
      </c>
      <c r="AI104" s="108"/>
      <c r="AJ104" s="106">
        <v>467.98001098632812</v>
      </c>
      <c r="AK104" s="108"/>
      <c r="AL104" s="106">
        <v>414.52999877929687</v>
      </c>
      <c r="AM104" s="108"/>
      <c r="AN104" s="106">
        <v>387.92001342773437</v>
      </c>
      <c r="AO104" s="108"/>
      <c r="AP104" s="106" t="s">
        <v>10</v>
      </c>
      <c r="AQ104" s="108"/>
      <c r="AR104" s="106" t="s">
        <v>10</v>
      </c>
      <c r="AS104" s="108"/>
    </row>
    <row r="105" spans="2:45" x14ac:dyDescent="0.25">
      <c r="B105" s="104" t="s">
        <v>87</v>
      </c>
      <c r="C105" s="105" t="s">
        <v>19</v>
      </c>
      <c r="D105" s="106" t="s">
        <v>10</v>
      </c>
      <c r="E105" s="107"/>
      <c r="F105" s="106">
        <v>30509.599609375</v>
      </c>
      <c r="G105" s="107"/>
      <c r="H105" s="106">
        <v>31959.400390625</v>
      </c>
      <c r="I105" s="107"/>
      <c r="J105" s="106">
        <v>29272.400390625</v>
      </c>
      <c r="K105" s="107"/>
      <c r="L105" s="106">
        <v>30550.5</v>
      </c>
      <c r="M105" s="107"/>
      <c r="N105" s="106">
        <v>30952</v>
      </c>
      <c r="O105" s="108"/>
      <c r="P105" s="106">
        <v>30733</v>
      </c>
      <c r="Q105" s="108"/>
      <c r="R105" s="106">
        <v>31488.599609375</v>
      </c>
      <c r="S105" s="108"/>
      <c r="T105" s="106">
        <v>32173.599609375</v>
      </c>
      <c r="U105" s="108"/>
      <c r="V105" s="106">
        <v>32915.69921875</v>
      </c>
      <c r="W105" s="108"/>
      <c r="X105" s="106">
        <v>34604</v>
      </c>
      <c r="Y105" s="108"/>
      <c r="Z105" s="106">
        <v>35404.8984375</v>
      </c>
      <c r="AA105" s="108"/>
      <c r="AB105" s="106">
        <v>36135</v>
      </c>
      <c r="AC105" s="108"/>
      <c r="AD105" s="106">
        <v>36865</v>
      </c>
      <c r="AE105" s="108"/>
      <c r="AF105" s="106">
        <v>37595</v>
      </c>
      <c r="AG105" s="108"/>
      <c r="AH105" s="106">
        <v>38325</v>
      </c>
      <c r="AI105" s="108"/>
      <c r="AJ105" s="106">
        <v>40058.75</v>
      </c>
      <c r="AK105" s="108"/>
      <c r="AL105" s="106">
        <v>41062.5</v>
      </c>
      <c r="AM105" s="108"/>
      <c r="AN105" s="106">
        <v>42102.75</v>
      </c>
      <c r="AO105" s="108"/>
      <c r="AP105" s="106" t="s">
        <v>10</v>
      </c>
      <c r="AQ105" s="108"/>
      <c r="AR105" s="106" t="s">
        <v>10</v>
      </c>
      <c r="AS105" s="108"/>
    </row>
    <row r="106" spans="2:45" x14ac:dyDescent="0.25">
      <c r="B106" s="104" t="s">
        <v>88</v>
      </c>
      <c r="C106" s="105" t="s">
        <v>9</v>
      </c>
      <c r="D106" s="106" t="s">
        <v>10</v>
      </c>
      <c r="E106" s="107"/>
      <c r="F106" s="106">
        <v>47.599998474121094</v>
      </c>
      <c r="G106" s="107"/>
      <c r="H106" s="106">
        <v>49.355979919433594</v>
      </c>
      <c r="I106" s="107"/>
      <c r="J106" s="106">
        <v>44.709999084472656</v>
      </c>
      <c r="K106" s="107"/>
      <c r="L106" s="106">
        <v>41.02703857421875</v>
      </c>
      <c r="M106" s="107"/>
      <c r="N106" s="106">
        <v>36.700000762939453</v>
      </c>
      <c r="O106" s="108"/>
      <c r="P106" s="106">
        <v>38.919998168945313</v>
      </c>
      <c r="Q106" s="108"/>
      <c r="R106" s="106">
        <v>39.560001373291016</v>
      </c>
      <c r="S106" s="108"/>
      <c r="T106" s="106">
        <v>40.220001220703125</v>
      </c>
      <c r="U106" s="108"/>
      <c r="V106" s="106">
        <v>40.040000915527344</v>
      </c>
      <c r="W106" s="108"/>
      <c r="X106" s="106">
        <v>39.939998626708984</v>
      </c>
      <c r="Y106" s="108"/>
      <c r="Z106" s="106">
        <v>39.860000610351563</v>
      </c>
      <c r="AA106" s="108"/>
      <c r="AB106" s="106">
        <v>39.540000915527344</v>
      </c>
      <c r="AC106" s="108"/>
      <c r="AD106" s="106">
        <v>41.099998474121094</v>
      </c>
      <c r="AE106" s="108"/>
      <c r="AF106" s="106">
        <v>40.727001190185547</v>
      </c>
      <c r="AG106" s="108"/>
      <c r="AH106" s="106">
        <v>36.689998626708984</v>
      </c>
      <c r="AI106" s="108"/>
      <c r="AJ106" s="106">
        <v>34.820999145507812</v>
      </c>
      <c r="AK106" s="108"/>
      <c r="AL106" s="106">
        <v>43.946620941162109</v>
      </c>
      <c r="AM106" s="108"/>
      <c r="AN106" s="106">
        <v>45.520000457763672</v>
      </c>
      <c r="AO106" s="108"/>
      <c r="AP106" s="106" t="s">
        <v>10</v>
      </c>
      <c r="AQ106" s="108"/>
      <c r="AR106" s="106" t="s">
        <v>10</v>
      </c>
      <c r="AS106" s="108"/>
    </row>
    <row r="107" spans="2:45" x14ac:dyDescent="0.25">
      <c r="B107" s="114" t="s">
        <v>89</v>
      </c>
      <c r="C107" s="115" t="s">
        <v>9</v>
      </c>
      <c r="D107" s="116">
        <v>414.68399047851562</v>
      </c>
      <c r="E107" s="117"/>
      <c r="F107" s="116">
        <v>839.072998046875</v>
      </c>
      <c r="G107" s="117"/>
      <c r="H107" s="116" t="s">
        <v>10</v>
      </c>
      <c r="I107" s="117"/>
      <c r="J107" s="116" t="s">
        <v>10</v>
      </c>
      <c r="K107" s="117"/>
      <c r="L107" s="116" t="s">
        <v>10</v>
      </c>
      <c r="M107" s="117"/>
      <c r="N107" s="116" t="s">
        <v>10</v>
      </c>
      <c r="P107" s="116" t="s">
        <v>10</v>
      </c>
      <c r="R107" s="116" t="s">
        <v>10</v>
      </c>
      <c r="T107" s="116">
        <v>677.71002197265625</v>
      </c>
      <c r="V107" s="116" t="s">
        <v>10</v>
      </c>
      <c r="X107" s="116" t="s">
        <v>10</v>
      </c>
      <c r="Z107" s="116" t="s">
        <v>10</v>
      </c>
      <c r="AB107" s="116">
        <v>304.03799438476562</v>
      </c>
      <c r="AC107" s="3">
        <v>20</v>
      </c>
      <c r="AD107" s="116">
        <v>493.16000366210937</v>
      </c>
      <c r="AE107" s="3">
        <v>21</v>
      </c>
      <c r="AF107" s="116">
        <v>382.02899169921875</v>
      </c>
      <c r="AG107" s="3">
        <v>22</v>
      </c>
      <c r="AH107" s="116">
        <v>349.39599609375</v>
      </c>
      <c r="AJ107" s="116">
        <v>329.6099853515625</v>
      </c>
      <c r="AL107" s="116">
        <v>297.42800903320312</v>
      </c>
      <c r="AN107" s="116">
        <v>279.6669921875</v>
      </c>
      <c r="AP107" s="116" t="s">
        <v>10</v>
      </c>
      <c r="AR107" s="116" t="s">
        <v>10</v>
      </c>
    </row>
    <row r="108" spans="2:45" x14ac:dyDescent="0.25">
      <c r="B108" s="114" t="s">
        <v>90</v>
      </c>
      <c r="C108" s="115" t="s">
        <v>9</v>
      </c>
      <c r="D108" s="116" t="s">
        <v>10</v>
      </c>
      <c r="E108" s="117"/>
      <c r="F108" s="116" t="s">
        <v>10</v>
      </c>
      <c r="G108" s="117"/>
      <c r="H108" s="116" t="s">
        <v>10</v>
      </c>
      <c r="I108" s="117"/>
      <c r="J108" s="116" t="s">
        <v>10</v>
      </c>
      <c r="K108" s="117"/>
      <c r="L108" s="116" t="s">
        <v>10</v>
      </c>
      <c r="M108" s="117"/>
      <c r="N108" s="116" t="s">
        <v>10</v>
      </c>
      <c r="P108" s="116">
        <v>6500</v>
      </c>
      <c r="R108" s="116" t="s">
        <v>10</v>
      </c>
      <c r="T108" s="116" t="s">
        <v>10</v>
      </c>
      <c r="V108" s="116" t="s">
        <v>10</v>
      </c>
      <c r="X108" s="116" t="s">
        <v>10</v>
      </c>
      <c r="Z108" s="116" t="s">
        <v>10</v>
      </c>
      <c r="AB108" s="116" t="s">
        <v>10</v>
      </c>
      <c r="AD108" s="116" t="s">
        <v>10</v>
      </c>
      <c r="AF108" s="116" t="s">
        <v>10</v>
      </c>
      <c r="AH108" s="116" t="s">
        <v>10</v>
      </c>
      <c r="AJ108" s="116" t="s">
        <v>10</v>
      </c>
      <c r="AL108" s="116" t="s">
        <v>10</v>
      </c>
      <c r="AN108" s="116" t="s">
        <v>10</v>
      </c>
      <c r="AP108" s="116" t="s">
        <v>10</v>
      </c>
      <c r="AR108" s="116" t="s">
        <v>10</v>
      </c>
    </row>
    <row r="109" spans="2:45" s="113" customFormat="1" x14ac:dyDescent="0.25">
      <c r="B109" s="118" t="s">
        <v>91</v>
      </c>
      <c r="C109" s="119" t="s">
        <v>9</v>
      </c>
      <c r="D109" s="120" t="s">
        <v>10</v>
      </c>
      <c r="E109" s="121"/>
      <c r="F109" s="120" t="s">
        <v>10</v>
      </c>
      <c r="G109" s="121"/>
      <c r="H109" s="120" t="s">
        <v>10</v>
      </c>
      <c r="I109" s="121"/>
      <c r="J109" s="120" t="s">
        <v>10</v>
      </c>
      <c r="K109" s="121"/>
      <c r="L109" s="120" t="s">
        <v>10</v>
      </c>
      <c r="M109" s="121"/>
      <c r="N109" s="120" t="s">
        <v>10</v>
      </c>
      <c r="O109" s="3"/>
      <c r="P109" s="120" t="s">
        <v>10</v>
      </c>
      <c r="Q109" s="3"/>
      <c r="R109" s="120">
        <v>418</v>
      </c>
      <c r="S109" s="3"/>
      <c r="T109" s="120">
        <v>418.39999389648437</v>
      </c>
      <c r="U109" s="3"/>
      <c r="V109" s="120" t="s">
        <v>10</v>
      </c>
      <c r="W109" s="3"/>
      <c r="X109" s="120" t="s">
        <v>10</v>
      </c>
      <c r="Y109" s="3"/>
      <c r="Z109" s="120" t="s">
        <v>10</v>
      </c>
      <c r="AA109" s="3"/>
      <c r="AB109" s="120" t="s">
        <v>10</v>
      </c>
      <c r="AC109" s="3"/>
      <c r="AD109" s="120" t="s">
        <v>10</v>
      </c>
      <c r="AE109" s="3"/>
      <c r="AF109" s="120" t="s">
        <v>10</v>
      </c>
      <c r="AG109" s="3"/>
      <c r="AH109" s="120" t="s">
        <v>10</v>
      </c>
      <c r="AI109" s="3"/>
      <c r="AJ109" s="120" t="s">
        <v>10</v>
      </c>
      <c r="AK109" s="3"/>
      <c r="AL109" s="120" t="s">
        <v>10</v>
      </c>
      <c r="AM109" s="3"/>
      <c r="AN109" s="120" t="s">
        <v>10</v>
      </c>
      <c r="AO109" s="3"/>
      <c r="AP109" s="120" t="s">
        <v>10</v>
      </c>
      <c r="AQ109" s="3"/>
      <c r="AR109" s="120" t="s">
        <v>10</v>
      </c>
      <c r="AS109" s="3"/>
    </row>
    <row r="110" spans="2:45" x14ac:dyDescent="0.25">
      <c r="B110" s="114" t="s">
        <v>92</v>
      </c>
      <c r="C110" s="115" t="s">
        <v>19</v>
      </c>
      <c r="D110" s="116">
        <v>7430</v>
      </c>
      <c r="E110" s="117"/>
      <c r="F110" s="116">
        <v>8337</v>
      </c>
      <c r="G110" s="117"/>
      <c r="H110" s="116">
        <v>8565</v>
      </c>
      <c r="I110" s="117"/>
      <c r="J110" s="116">
        <v>8986</v>
      </c>
      <c r="K110" s="117"/>
      <c r="L110" s="116">
        <v>9069</v>
      </c>
      <c r="M110" s="117"/>
      <c r="N110" s="116">
        <v>9205</v>
      </c>
      <c r="P110" s="116">
        <v>9529</v>
      </c>
      <c r="R110" s="116">
        <v>9550</v>
      </c>
      <c r="T110" s="116">
        <v>9684</v>
      </c>
      <c r="V110" s="116">
        <v>9504</v>
      </c>
      <c r="X110" s="116">
        <v>9746</v>
      </c>
      <c r="Z110" s="116">
        <v>9769</v>
      </c>
      <c r="AB110" s="116">
        <v>9761</v>
      </c>
      <c r="AD110" s="116">
        <v>9922</v>
      </c>
      <c r="AF110" s="116">
        <v>9868</v>
      </c>
      <c r="AH110" s="116">
        <v>9738</v>
      </c>
      <c r="AJ110" s="116">
        <v>9484</v>
      </c>
      <c r="AL110" s="116">
        <v>9479</v>
      </c>
      <c r="AN110" s="116">
        <v>9203</v>
      </c>
      <c r="AP110" s="116">
        <v>8842</v>
      </c>
      <c r="AR110" s="116">
        <v>8890</v>
      </c>
    </row>
    <row r="111" spans="2:45" x14ac:dyDescent="0.25">
      <c r="B111" s="114" t="s">
        <v>93</v>
      </c>
      <c r="C111" s="115" t="s">
        <v>19</v>
      </c>
      <c r="D111" s="116">
        <v>3330</v>
      </c>
      <c r="E111" s="117">
        <v>11</v>
      </c>
      <c r="F111" s="116">
        <v>3180</v>
      </c>
      <c r="G111" s="117">
        <v>11</v>
      </c>
      <c r="H111" s="116" t="s">
        <v>10</v>
      </c>
      <c r="I111" s="117"/>
      <c r="J111" s="116" t="s">
        <v>10</v>
      </c>
      <c r="K111" s="117"/>
      <c r="L111" s="116" t="s">
        <v>10</v>
      </c>
      <c r="M111" s="117"/>
      <c r="N111" s="116" t="s">
        <v>10</v>
      </c>
      <c r="P111" s="116" t="s">
        <v>10</v>
      </c>
      <c r="R111" s="116" t="s">
        <v>10</v>
      </c>
      <c r="T111" s="116">
        <v>3022</v>
      </c>
      <c r="U111" s="3">
        <v>11</v>
      </c>
      <c r="V111" s="116">
        <v>3075</v>
      </c>
      <c r="W111" s="3">
        <v>11</v>
      </c>
      <c r="X111" s="116">
        <v>3186</v>
      </c>
      <c r="Y111" s="3">
        <v>11</v>
      </c>
      <c r="Z111" s="116" t="s">
        <v>10</v>
      </c>
      <c r="AB111" s="116">
        <v>3156</v>
      </c>
      <c r="AC111" s="3">
        <v>11</v>
      </c>
      <c r="AD111" s="116" t="s">
        <v>10</v>
      </c>
      <c r="AF111" s="116" t="s">
        <v>10</v>
      </c>
      <c r="AH111" s="116" t="s">
        <v>10</v>
      </c>
      <c r="AJ111" s="116">
        <v>2531</v>
      </c>
      <c r="AK111" s="3">
        <v>13</v>
      </c>
      <c r="AL111" s="116">
        <v>2461</v>
      </c>
      <c r="AM111" s="3">
        <v>11</v>
      </c>
      <c r="AN111" s="116">
        <v>2595</v>
      </c>
      <c r="AO111" s="3">
        <v>13</v>
      </c>
      <c r="AP111" s="116">
        <v>2798</v>
      </c>
      <c r="AQ111" s="3">
        <v>11</v>
      </c>
      <c r="AR111" s="116">
        <v>2931</v>
      </c>
      <c r="AS111" s="3">
        <v>11</v>
      </c>
    </row>
    <row r="112" spans="2:45" x14ac:dyDescent="0.25">
      <c r="B112" s="104" t="s">
        <v>94</v>
      </c>
      <c r="C112" s="105" t="s">
        <v>9</v>
      </c>
      <c r="D112" s="106" t="s">
        <v>10</v>
      </c>
      <c r="E112" s="107"/>
      <c r="F112" s="106" t="s">
        <v>10</v>
      </c>
      <c r="G112" s="107"/>
      <c r="H112" s="106" t="s">
        <v>10</v>
      </c>
      <c r="I112" s="107"/>
      <c r="J112" s="106" t="s">
        <v>10</v>
      </c>
      <c r="K112" s="107"/>
      <c r="L112" s="106">
        <v>6750</v>
      </c>
      <c r="M112" s="107"/>
      <c r="N112" s="106">
        <v>7500</v>
      </c>
      <c r="O112" s="108"/>
      <c r="P112" s="106">
        <v>7875</v>
      </c>
      <c r="Q112" s="108"/>
      <c r="R112" s="106">
        <v>8250</v>
      </c>
      <c r="S112" s="108"/>
      <c r="T112" s="106">
        <v>8625</v>
      </c>
      <c r="U112" s="108"/>
      <c r="V112" s="106">
        <v>9000</v>
      </c>
      <c r="W112" s="108"/>
      <c r="X112" s="106">
        <v>9375</v>
      </c>
      <c r="Y112" s="108"/>
      <c r="Z112" s="106">
        <v>9750</v>
      </c>
      <c r="AA112" s="108"/>
      <c r="AB112" s="106" t="s">
        <v>10</v>
      </c>
      <c r="AC112" s="108"/>
      <c r="AD112" s="106" t="s">
        <v>10</v>
      </c>
      <c r="AE112" s="108"/>
      <c r="AF112" s="106" t="s">
        <v>10</v>
      </c>
      <c r="AG112" s="108"/>
      <c r="AH112" s="106" t="s">
        <v>10</v>
      </c>
      <c r="AI112" s="108"/>
      <c r="AJ112" s="106" t="s">
        <v>10</v>
      </c>
      <c r="AK112" s="108"/>
      <c r="AL112" s="106" t="s">
        <v>10</v>
      </c>
      <c r="AM112" s="108"/>
      <c r="AN112" s="106" t="s">
        <v>10</v>
      </c>
      <c r="AO112" s="108"/>
      <c r="AP112" s="106" t="s">
        <v>10</v>
      </c>
      <c r="AQ112" s="108"/>
      <c r="AR112" s="106" t="s">
        <v>10</v>
      </c>
      <c r="AS112" s="108"/>
    </row>
    <row r="113" spans="2:45" s="113" customFormat="1" ht="12" customHeight="1" x14ac:dyDescent="0.25">
      <c r="B113" s="109" t="s">
        <v>95</v>
      </c>
      <c r="C113" s="110" t="s">
        <v>19</v>
      </c>
      <c r="D113" s="111">
        <v>2000</v>
      </c>
      <c r="E113" s="112"/>
      <c r="F113" s="111">
        <v>2722.199951171875</v>
      </c>
      <c r="G113" s="112"/>
      <c r="H113" s="111">
        <v>2761.199951171875</v>
      </c>
      <c r="I113" s="112"/>
      <c r="J113" s="111">
        <v>2720.699951171875</v>
      </c>
      <c r="K113" s="112"/>
      <c r="L113" s="111">
        <v>2858.199951171875</v>
      </c>
      <c r="M113" s="112"/>
      <c r="N113" s="111">
        <v>2650</v>
      </c>
      <c r="O113" s="108"/>
      <c r="P113" s="111">
        <v>2755</v>
      </c>
      <c r="Q113" s="108"/>
      <c r="R113" s="111">
        <v>1629</v>
      </c>
      <c r="S113" s="108">
        <v>13</v>
      </c>
      <c r="T113" s="111">
        <v>1780</v>
      </c>
      <c r="U113" s="108"/>
      <c r="V113" s="111">
        <v>1836</v>
      </c>
      <c r="W113" s="108"/>
      <c r="X113" s="111">
        <v>1903</v>
      </c>
      <c r="Y113" s="108"/>
      <c r="Z113" s="111">
        <v>1968</v>
      </c>
      <c r="AA113" s="108"/>
      <c r="AB113" s="111">
        <v>2140</v>
      </c>
      <c r="AC113" s="108"/>
      <c r="AD113" s="111">
        <v>2312</v>
      </c>
      <c r="AE113" s="108"/>
      <c r="AF113" s="111">
        <v>2324</v>
      </c>
      <c r="AG113" s="108"/>
      <c r="AH113" s="111">
        <v>2269</v>
      </c>
      <c r="AI113" s="108"/>
      <c r="AJ113" s="111">
        <v>2295</v>
      </c>
      <c r="AK113" s="108"/>
      <c r="AL113" s="111">
        <v>2403</v>
      </c>
      <c r="AM113" s="108"/>
      <c r="AN113" s="111">
        <v>2392</v>
      </c>
      <c r="AO113" s="108"/>
      <c r="AP113" s="111">
        <v>2517.9599609375</v>
      </c>
      <c r="AQ113" s="108"/>
      <c r="AR113" s="111">
        <v>2175.43994140625</v>
      </c>
      <c r="AS113" s="108"/>
    </row>
    <row r="114" spans="2:45" x14ac:dyDescent="0.25">
      <c r="B114" s="104" t="s">
        <v>96</v>
      </c>
      <c r="C114" s="105" t="s">
        <v>9</v>
      </c>
      <c r="D114" s="106" t="s">
        <v>10</v>
      </c>
      <c r="E114" s="107"/>
      <c r="F114" s="106">
        <v>264.78765869140625</v>
      </c>
      <c r="G114" s="107">
        <v>23</v>
      </c>
      <c r="H114" s="106">
        <v>279.63961791992187</v>
      </c>
      <c r="I114" s="107">
        <v>23</v>
      </c>
      <c r="J114" s="106">
        <v>306.15237426757812</v>
      </c>
      <c r="K114" s="107">
        <v>23</v>
      </c>
      <c r="L114" s="106">
        <v>343.80551147460937</v>
      </c>
      <c r="M114" s="107">
        <v>23</v>
      </c>
      <c r="N114" s="106">
        <v>321.73184204101562</v>
      </c>
      <c r="O114" s="108">
        <v>23</v>
      </c>
      <c r="P114" s="106">
        <v>353.98629760742187</v>
      </c>
      <c r="Q114" s="108"/>
      <c r="R114" s="106">
        <v>372.7044677734375</v>
      </c>
      <c r="S114" s="108"/>
      <c r="T114" s="106">
        <v>369.7645263671875</v>
      </c>
      <c r="U114" s="108"/>
      <c r="V114" s="106">
        <v>382.49310302734375</v>
      </c>
      <c r="W114" s="108"/>
      <c r="X114" s="106">
        <v>393.40646362304687</v>
      </c>
      <c r="Y114" s="108"/>
      <c r="Z114" s="106">
        <v>383.00955200195312</v>
      </c>
      <c r="AA114" s="108"/>
      <c r="AB114" s="106">
        <v>396.66082763671875</v>
      </c>
      <c r="AC114" s="108"/>
      <c r="AD114" s="106">
        <v>514.7371826171875</v>
      </c>
      <c r="AE114" s="108"/>
      <c r="AF114" s="106">
        <v>497.27407836914062</v>
      </c>
      <c r="AG114" s="108"/>
      <c r="AH114" s="106">
        <v>553.551513671875</v>
      </c>
      <c r="AI114" s="108"/>
      <c r="AJ114" s="106">
        <v>634.006103515625</v>
      </c>
      <c r="AK114" s="108"/>
      <c r="AL114" s="106">
        <v>674.40472412109375</v>
      </c>
      <c r="AM114" s="108"/>
      <c r="AN114" s="106">
        <v>670.111328125</v>
      </c>
      <c r="AO114" s="108"/>
      <c r="AP114" s="106" t="s">
        <v>10</v>
      </c>
      <c r="AQ114" s="108"/>
      <c r="AR114" s="106" t="s">
        <v>10</v>
      </c>
      <c r="AS114" s="108"/>
    </row>
    <row r="115" spans="2:45" x14ac:dyDescent="0.25">
      <c r="B115" s="104" t="s">
        <v>97</v>
      </c>
      <c r="C115" s="105" t="s">
        <v>9</v>
      </c>
      <c r="D115" s="106" t="s">
        <v>10</v>
      </c>
      <c r="E115" s="107"/>
      <c r="F115" s="106" t="s">
        <v>10</v>
      </c>
      <c r="G115" s="107"/>
      <c r="H115" s="106" t="s">
        <v>10</v>
      </c>
      <c r="I115" s="107"/>
      <c r="J115" s="106" t="s">
        <v>10</v>
      </c>
      <c r="K115" s="107"/>
      <c r="L115" s="106" t="s">
        <v>10</v>
      </c>
      <c r="M115" s="107"/>
      <c r="N115" s="106" t="s">
        <v>10</v>
      </c>
      <c r="O115" s="108"/>
      <c r="P115" s="106" t="s">
        <v>10</v>
      </c>
      <c r="Q115" s="108"/>
      <c r="R115" s="106">
        <v>4739.97021484375</v>
      </c>
      <c r="S115" s="108"/>
      <c r="T115" s="106" t="s">
        <v>10</v>
      </c>
      <c r="U115" s="108"/>
      <c r="V115" s="106" t="s">
        <v>10</v>
      </c>
      <c r="W115" s="108"/>
      <c r="X115" s="106" t="s">
        <v>10</v>
      </c>
      <c r="Y115" s="108"/>
      <c r="Z115" s="106" t="s">
        <v>10</v>
      </c>
      <c r="AA115" s="108"/>
      <c r="AB115" s="106" t="s">
        <v>10</v>
      </c>
      <c r="AC115" s="108"/>
      <c r="AD115" s="106" t="s">
        <v>10</v>
      </c>
      <c r="AE115" s="108"/>
      <c r="AF115" s="106" t="s">
        <v>10</v>
      </c>
      <c r="AG115" s="108"/>
      <c r="AH115" s="106" t="s">
        <v>10</v>
      </c>
      <c r="AI115" s="108"/>
      <c r="AJ115" s="106" t="s">
        <v>10</v>
      </c>
      <c r="AK115" s="108"/>
      <c r="AL115" s="106" t="s">
        <v>10</v>
      </c>
      <c r="AM115" s="108"/>
      <c r="AN115" s="106" t="s">
        <v>10</v>
      </c>
      <c r="AO115" s="108"/>
      <c r="AP115" s="106" t="s">
        <v>10</v>
      </c>
      <c r="AQ115" s="108"/>
      <c r="AR115" s="106" t="s">
        <v>10</v>
      </c>
      <c r="AS115" s="108"/>
    </row>
    <row r="116" spans="2:45" x14ac:dyDescent="0.25">
      <c r="B116" s="104" t="s">
        <v>98</v>
      </c>
      <c r="C116" s="105" t="s">
        <v>9</v>
      </c>
      <c r="D116" s="106" t="s">
        <v>10</v>
      </c>
      <c r="E116" s="107"/>
      <c r="F116" s="106" t="s">
        <v>10</v>
      </c>
      <c r="G116" s="107"/>
      <c r="H116" s="106" t="s">
        <v>10</v>
      </c>
      <c r="I116" s="107"/>
      <c r="J116" s="106" t="s">
        <v>10</v>
      </c>
      <c r="K116" s="107"/>
      <c r="L116" s="106" t="s">
        <v>10</v>
      </c>
      <c r="M116" s="107"/>
      <c r="N116" s="106" t="s">
        <v>10</v>
      </c>
      <c r="O116" s="108"/>
      <c r="P116" s="106" t="s">
        <v>10</v>
      </c>
      <c r="Q116" s="108"/>
      <c r="R116" s="106" t="s">
        <v>10</v>
      </c>
      <c r="S116" s="108"/>
      <c r="T116" s="106" t="s">
        <v>10</v>
      </c>
      <c r="U116" s="108"/>
      <c r="V116" s="106" t="s">
        <v>10</v>
      </c>
      <c r="W116" s="108"/>
      <c r="X116" s="106" t="s">
        <v>10</v>
      </c>
      <c r="Y116" s="108"/>
      <c r="Z116" s="106" t="s">
        <v>10</v>
      </c>
      <c r="AA116" s="108"/>
      <c r="AB116" s="106" t="s">
        <v>10</v>
      </c>
      <c r="AC116" s="108"/>
      <c r="AD116" s="106">
        <v>7472.33984375</v>
      </c>
      <c r="AE116" s="108"/>
      <c r="AF116" s="106">
        <v>8868.7197265625</v>
      </c>
      <c r="AG116" s="108"/>
      <c r="AH116" s="106">
        <v>9103.7197265625</v>
      </c>
      <c r="AI116" s="108"/>
      <c r="AJ116" s="106" t="s">
        <v>10</v>
      </c>
      <c r="AK116" s="108"/>
      <c r="AL116" s="106" t="s">
        <v>10</v>
      </c>
      <c r="AM116" s="108"/>
      <c r="AN116" s="106" t="s">
        <v>10</v>
      </c>
      <c r="AO116" s="108"/>
      <c r="AP116" s="106" t="s">
        <v>10</v>
      </c>
      <c r="AQ116" s="108"/>
      <c r="AR116" s="106" t="s">
        <v>10</v>
      </c>
      <c r="AS116" s="108"/>
    </row>
    <row r="117" spans="2:45" ht="12" customHeight="1" x14ac:dyDescent="0.25">
      <c r="B117" s="114" t="s">
        <v>99</v>
      </c>
      <c r="C117" s="115" t="s">
        <v>19</v>
      </c>
      <c r="D117" s="116">
        <v>11098</v>
      </c>
      <c r="E117" s="117"/>
      <c r="F117" s="116">
        <v>10985</v>
      </c>
      <c r="G117" s="117"/>
      <c r="H117" s="116">
        <v>11621</v>
      </c>
      <c r="I117" s="117"/>
      <c r="J117" s="116">
        <v>12183</v>
      </c>
      <c r="K117" s="117"/>
      <c r="L117" s="116">
        <v>11827</v>
      </c>
      <c r="M117" s="117"/>
      <c r="N117" s="116">
        <v>12317</v>
      </c>
      <c r="P117" s="116">
        <v>12226</v>
      </c>
      <c r="R117" s="116">
        <v>11109</v>
      </c>
      <c r="T117" s="116">
        <v>10509</v>
      </c>
      <c r="V117" s="116">
        <v>9925</v>
      </c>
      <c r="X117" s="116">
        <v>9759</v>
      </c>
      <c r="Z117" s="116">
        <v>12169</v>
      </c>
      <c r="AA117" s="3">
        <v>13</v>
      </c>
      <c r="AB117" s="116">
        <v>12235</v>
      </c>
      <c r="AC117" s="3">
        <v>18</v>
      </c>
      <c r="AD117" s="116">
        <v>12264</v>
      </c>
      <c r="AE117" s="3">
        <v>18</v>
      </c>
      <c r="AF117" s="116">
        <v>12194</v>
      </c>
      <c r="AG117" s="3">
        <v>18</v>
      </c>
      <c r="AH117" s="116">
        <v>12053</v>
      </c>
      <c r="AI117" s="3">
        <v>18</v>
      </c>
      <c r="AJ117" s="116">
        <v>12032</v>
      </c>
      <c r="AK117" s="3">
        <v>18</v>
      </c>
      <c r="AL117" s="116">
        <v>12129</v>
      </c>
      <c r="AM117" s="3">
        <v>18</v>
      </c>
      <c r="AN117" s="116">
        <v>12084</v>
      </c>
      <c r="AO117" s="3">
        <v>18</v>
      </c>
      <c r="AP117" s="116">
        <v>11295</v>
      </c>
      <c r="AQ117" s="3">
        <v>13</v>
      </c>
      <c r="AR117" s="116">
        <v>10330</v>
      </c>
      <c r="AS117" s="3">
        <v>13</v>
      </c>
    </row>
    <row r="118" spans="2:45" x14ac:dyDescent="0.25">
      <c r="B118" s="114" t="s">
        <v>100</v>
      </c>
      <c r="C118" s="115" t="s">
        <v>19</v>
      </c>
      <c r="D118" s="116">
        <v>3000</v>
      </c>
      <c r="E118" s="117"/>
      <c r="F118" s="116">
        <v>3884</v>
      </c>
      <c r="G118" s="117"/>
      <c r="H118" s="116">
        <v>4003</v>
      </c>
      <c r="I118" s="117"/>
      <c r="J118" s="116">
        <v>4080</v>
      </c>
      <c r="K118" s="117"/>
      <c r="L118" s="116">
        <v>4275</v>
      </c>
      <c r="M118" s="117"/>
      <c r="N118" s="116">
        <v>4363.60009765625</v>
      </c>
      <c r="P118" s="116">
        <v>4531.2001953125</v>
      </c>
      <c r="R118" s="116">
        <v>4500.7001953125</v>
      </c>
      <c r="T118" s="116">
        <v>4595.14990234375</v>
      </c>
      <c r="V118" s="116">
        <v>4692.77978515625</v>
      </c>
      <c r="X118" s="116">
        <v>4665.18994140625</v>
      </c>
      <c r="Z118" s="116">
        <v>4745.18017578125</v>
      </c>
      <c r="AB118" s="116">
        <v>4898.080078125</v>
      </c>
      <c r="AD118" s="116">
        <v>4967.27001953125</v>
      </c>
      <c r="AF118" s="116">
        <v>5471.83984375</v>
      </c>
      <c r="AH118" s="116">
        <v>5496.27001953125</v>
      </c>
      <c r="AJ118" s="116">
        <v>5457.14013671875</v>
      </c>
      <c r="AL118" s="116">
        <v>5177.77978515625</v>
      </c>
      <c r="AN118" s="116">
        <v>4765.919921875</v>
      </c>
      <c r="AP118" s="116">
        <v>4597.93994140625</v>
      </c>
      <c r="AR118" s="116">
        <v>4710.4599609375</v>
      </c>
    </row>
    <row r="119" spans="2:45" s="113" customFormat="1" x14ac:dyDescent="0.25">
      <c r="B119" s="118" t="s">
        <v>101</v>
      </c>
      <c r="C119" s="119" t="s">
        <v>9</v>
      </c>
      <c r="D119" s="120" t="s">
        <v>10</v>
      </c>
      <c r="E119" s="121"/>
      <c r="F119" s="120" t="s">
        <v>10</v>
      </c>
      <c r="G119" s="121"/>
      <c r="H119" s="120" t="s">
        <v>10</v>
      </c>
      <c r="I119" s="121"/>
      <c r="J119" s="120" t="s">
        <v>10</v>
      </c>
      <c r="K119" s="121"/>
      <c r="L119" s="120" t="s">
        <v>10</v>
      </c>
      <c r="M119" s="121"/>
      <c r="N119" s="120" t="s">
        <v>10</v>
      </c>
      <c r="O119" s="3"/>
      <c r="P119" s="120" t="s">
        <v>10</v>
      </c>
      <c r="Q119" s="3"/>
      <c r="R119" s="120" t="s">
        <v>10</v>
      </c>
      <c r="S119" s="3"/>
      <c r="T119" s="120" t="s">
        <v>10</v>
      </c>
      <c r="U119" s="3"/>
      <c r="V119" s="120" t="s">
        <v>10</v>
      </c>
      <c r="W119" s="3"/>
      <c r="X119" s="120" t="s">
        <v>10</v>
      </c>
      <c r="Y119" s="3"/>
      <c r="Z119" s="120" t="s">
        <v>10</v>
      </c>
      <c r="AA119" s="3"/>
      <c r="AB119" s="120" t="s">
        <v>10</v>
      </c>
      <c r="AC119" s="3"/>
      <c r="AD119" s="120" t="s">
        <v>10</v>
      </c>
      <c r="AE119" s="3"/>
      <c r="AF119" s="120">
        <v>2493.7109375</v>
      </c>
      <c r="AG119" s="3">
        <v>24</v>
      </c>
      <c r="AH119" s="120">
        <v>2716.865966796875</v>
      </c>
      <c r="AI119" s="3">
        <v>24</v>
      </c>
      <c r="AJ119" s="120">
        <v>2595.618896484375</v>
      </c>
      <c r="AK119" s="3">
        <v>24</v>
      </c>
      <c r="AL119" s="120">
        <v>2566.403076171875</v>
      </c>
      <c r="AM119" s="3">
        <v>24</v>
      </c>
      <c r="AN119" s="120">
        <v>2516.64306640625</v>
      </c>
      <c r="AO119" s="3">
        <v>24</v>
      </c>
      <c r="AP119" s="120" t="s">
        <v>10</v>
      </c>
      <c r="AQ119" s="3"/>
      <c r="AR119" s="120" t="s">
        <v>10</v>
      </c>
      <c r="AS119" s="3"/>
    </row>
    <row r="120" spans="2:45" x14ac:dyDescent="0.25">
      <c r="B120" s="114" t="s">
        <v>102</v>
      </c>
      <c r="C120" s="115" t="s">
        <v>19</v>
      </c>
      <c r="D120" s="116">
        <v>30646.099609375</v>
      </c>
      <c r="E120" s="117"/>
      <c r="F120" s="116">
        <v>17438</v>
      </c>
      <c r="G120" s="117"/>
      <c r="H120" s="116">
        <v>18222.599609375</v>
      </c>
      <c r="I120" s="117"/>
      <c r="J120" s="116">
        <v>17481.69921875</v>
      </c>
      <c r="K120" s="117"/>
      <c r="L120" s="116">
        <v>16272.7998046875</v>
      </c>
      <c r="M120" s="117"/>
      <c r="N120" s="116">
        <v>16649.099609375</v>
      </c>
      <c r="P120" s="116">
        <v>16949.900390625</v>
      </c>
      <c r="R120" s="116">
        <v>17702.099609375</v>
      </c>
      <c r="T120" s="116">
        <v>18214.19921875</v>
      </c>
      <c r="V120" s="116">
        <v>18518.900390625</v>
      </c>
      <c r="X120" s="116">
        <v>18252</v>
      </c>
      <c r="Z120" s="116">
        <v>17665</v>
      </c>
      <c r="AB120" s="116">
        <v>17828</v>
      </c>
      <c r="AD120" s="116">
        <v>18376</v>
      </c>
      <c r="AF120" s="116">
        <v>19006</v>
      </c>
      <c r="AH120" s="116">
        <v>18581</v>
      </c>
      <c r="AJ120" s="116">
        <v>17943</v>
      </c>
      <c r="AL120" s="116">
        <v>17861</v>
      </c>
      <c r="AN120" s="116">
        <v>17881</v>
      </c>
      <c r="AP120" s="116">
        <v>17786</v>
      </c>
      <c r="AR120" s="116" t="s">
        <v>10</v>
      </c>
    </row>
    <row r="121" spans="2:45" x14ac:dyDescent="0.25">
      <c r="B121" s="114" t="s">
        <v>103</v>
      </c>
      <c r="C121" s="115" t="s">
        <v>9</v>
      </c>
      <c r="D121" s="116" t="s">
        <v>10</v>
      </c>
      <c r="E121" s="117"/>
      <c r="F121" s="116">
        <v>1580.199951171875</v>
      </c>
      <c r="G121" s="117">
        <v>25</v>
      </c>
      <c r="H121" s="116">
        <v>1574.199951171875</v>
      </c>
      <c r="I121" s="117">
        <v>25</v>
      </c>
      <c r="J121" s="116">
        <v>1439.5999755859375</v>
      </c>
      <c r="K121" s="117">
        <v>25</v>
      </c>
      <c r="L121" s="116">
        <v>1377.4000244140625</v>
      </c>
      <c r="M121" s="117">
        <v>25</v>
      </c>
      <c r="N121" s="116">
        <v>1251.199951171875</v>
      </c>
      <c r="O121" s="3">
        <v>25</v>
      </c>
      <c r="P121" s="116">
        <v>1175</v>
      </c>
      <c r="Q121" s="3">
        <v>25</v>
      </c>
      <c r="R121" s="116">
        <v>1130.800048828125</v>
      </c>
      <c r="S121" s="3">
        <v>25</v>
      </c>
      <c r="T121" s="116">
        <v>1172.699951171875</v>
      </c>
      <c r="U121" s="3">
        <v>25</v>
      </c>
      <c r="V121" s="116">
        <v>1164.300048828125</v>
      </c>
      <c r="W121" s="3">
        <v>25</v>
      </c>
      <c r="X121" s="116">
        <v>1224.300048828125</v>
      </c>
      <c r="Y121" s="3">
        <v>25</v>
      </c>
      <c r="Z121" s="116">
        <v>1292.4000244140625</v>
      </c>
      <c r="AA121" s="3">
        <v>25</v>
      </c>
      <c r="AB121" s="116">
        <v>1381.4000244140625</v>
      </c>
      <c r="AC121" s="3">
        <v>25</v>
      </c>
      <c r="AD121" s="116">
        <v>1819.5</v>
      </c>
      <c r="AE121" s="3">
        <v>25</v>
      </c>
      <c r="AF121" s="116">
        <v>2172.800048828125</v>
      </c>
      <c r="AG121" s="3">
        <v>25</v>
      </c>
      <c r="AH121" s="116">
        <v>2267.60009765625</v>
      </c>
      <c r="AI121" s="3">
        <v>25</v>
      </c>
      <c r="AJ121" s="116">
        <v>2359.5</v>
      </c>
      <c r="AK121" s="3">
        <v>25</v>
      </c>
      <c r="AL121" s="116">
        <v>2401.89990234375</v>
      </c>
      <c r="AM121" s="3">
        <v>25</v>
      </c>
      <c r="AN121" s="116">
        <v>2469.10009765625</v>
      </c>
      <c r="AO121" s="3">
        <v>25</v>
      </c>
      <c r="AP121" s="116" t="s">
        <v>10</v>
      </c>
      <c r="AR121" s="116" t="s">
        <v>10</v>
      </c>
    </row>
    <row r="122" spans="2:45" x14ac:dyDescent="0.25">
      <c r="B122" s="104" t="s">
        <v>104</v>
      </c>
      <c r="C122" s="105" t="s">
        <v>9</v>
      </c>
      <c r="D122" s="106" t="s">
        <v>10</v>
      </c>
      <c r="E122" s="107"/>
      <c r="F122" s="106" t="s">
        <v>10</v>
      </c>
      <c r="G122" s="107"/>
      <c r="H122" s="106" t="s">
        <v>10</v>
      </c>
      <c r="I122" s="107"/>
      <c r="J122" s="106">
        <v>291</v>
      </c>
      <c r="K122" s="107"/>
      <c r="L122" s="106">
        <v>366</v>
      </c>
      <c r="M122" s="107"/>
      <c r="N122" s="106" t="s">
        <v>10</v>
      </c>
      <c r="O122" s="108"/>
      <c r="P122" s="106">
        <v>372</v>
      </c>
      <c r="Q122" s="108"/>
      <c r="R122" s="106" t="s">
        <v>10</v>
      </c>
      <c r="S122" s="108"/>
      <c r="T122" s="106" t="s">
        <v>10</v>
      </c>
      <c r="U122" s="108"/>
      <c r="V122" s="106" t="s">
        <v>10</v>
      </c>
      <c r="W122" s="108"/>
      <c r="X122" s="106" t="s">
        <v>10</v>
      </c>
      <c r="Y122" s="108"/>
      <c r="Z122" s="106">
        <v>558.0999755859375</v>
      </c>
      <c r="AA122" s="108"/>
      <c r="AB122" s="106" t="s">
        <v>10</v>
      </c>
      <c r="AC122" s="108"/>
      <c r="AD122" s="106">
        <v>558.70001220703125</v>
      </c>
      <c r="AE122" s="108"/>
      <c r="AF122" s="106" t="s">
        <v>10</v>
      </c>
      <c r="AG122" s="108"/>
      <c r="AH122" s="106" t="s">
        <v>10</v>
      </c>
      <c r="AI122" s="108"/>
      <c r="AJ122" s="106" t="s">
        <v>10</v>
      </c>
      <c r="AK122" s="108"/>
      <c r="AL122" s="106" t="s">
        <v>10</v>
      </c>
      <c r="AM122" s="108"/>
      <c r="AN122" s="106" t="s">
        <v>10</v>
      </c>
      <c r="AO122" s="108"/>
      <c r="AP122" s="106" t="s">
        <v>10</v>
      </c>
      <c r="AQ122" s="108"/>
      <c r="AR122" s="106" t="s">
        <v>10</v>
      </c>
      <c r="AS122" s="108"/>
    </row>
    <row r="123" spans="2:45" s="113" customFormat="1" x14ac:dyDescent="0.25">
      <c r="B123" s="109" t="s">
        <v>105</v>
      </c>
      <c r="C123" s="110" t="s">
        <v>34</v>
      </c>
      <c r="D123" s="111" t="s">
        <v>10</v>
      </c>
      <c r="E123" s="112"/>
      <c r="F123" s="111">
        <v>7758</v>
      </c>
      <c r="G123" s="112"/>
      <c r="H123" s="111">
        <v>7375</v>
      </c>
      <c r="I123" s="112"/>
      <c r="J123" s="111">
        <v>7347</v>
      </c>
      <c r="K123" s="112"/>
      <c r="L123" s="111">
        <v>6246</v>
      </c>
      <c r="M123" s="112"/>
      <c r="N123" s="111">
        <v>7066</v>
      </c>
      <c r="O123" s="108"/>
      <c r="P123" s="111">
        <v>7961</v>
      </c>
      <c r="Q123" s="108">
        <v>6</v>
      </c>
      <c r="R123" s="111">
        <v>7539</v>
      </c>
      <c r="S123" s="108">
        <v>6</v>
      </c>
      <c r="T123" s="111">
        <v>8365</v>
      </c>
      <c r="U123" s="108">
        <v>6</v>
      </c>
      <c r="V123" s="111">
        <v>7611</v>
      </c>
      <c r="W123" s="108">
        <v>6</v>
      </c>
      <c r="X123" s="111">
        <v>7483</v>
      </c>
      <c r="Y123" s="108">
        <v>6</v>
      </c>
      <c r="Z123" s="111">
        <v>8173</v>
      </c>
      <c r="AA123" s="108">
        <v>6</v>
      </c>
      <c r="AB123" s="111">
        <v>8392</v>
      </c>
      <c r="AC123" s="108">
        <v>6</v>
      </c>
      <c r="AD123" s="111">
        <v>8161</v>
      </c>
      <c r="AE123" s="108">
        <v>6</v>
      </c>
      <c r="AF123" s="111">
        <v>8439</v>
      </c>
      <c r="AG123" s="108">
        <v>6</v>
      </c>
      <c r="AH123" s="111">
        <v>7768</v>
      </c>
      <c r="AI123" s="108">
        <v>6</v>
      </c>
      <c r="AJ123" s="111">
        <v>6343</v>
      </c>
      <c r="AK123" s="108"/>
      <c r="AL123" s="111">
        <v>5216</v>
      </c>
      <c r="AM123" s="108"/>
      <c r="AN123" s="111">
        <v>5044</v>
      </c>
      <c r="AO123" s="108"/>
      <c r="AP123" s="111">
        <v>5070</v>
      </c>
      <c r="AQ123" s="108"/>
      <c r="AR123" s="111">
        <v>4953</v>
      </c>
      <c r="AS123" s="108"/>
    </row>
    <row r="124" spans="2:45" x14ac:dyDescent="0.25">
      <c r="B124" s="104" t="s">
        <v>106</v>
      </c>
      <c r="C124" s="105" t="s">
        <v>9</v>
      </c>
      <c r="D124" s="106" t="s">
        <v>10</v>
      </c>
      <c r="E124" s="107"/>
      <c r="F124" s="106" t="s">
        <v>10</v>
      </c>
      <c r="G124" s="107"/>
      <c r="H124" s="106" t="s">
        <v>10</v>
      </c>
      <c r="I124" s="107"/>
      <c r="J124" s="106" t="s">
        <v>10</v>
      </c>
      <c r="K124" s="107"/>
      <c r="L124" s="106" t="s">
        <v>10</v>
      </c>
      <c r="M124" s="107"/>
      <c r="N124" s="106" t="s">
        <v>10</v>
      </c>
      <c r="O124" s="108"/>
      <c r="P124" s="106">
        <v>43536</v>
      </c>
      <c r="Q124" s="108">
        <v>26</v>
      </c>
      <c r="R124" s="106" t="s">
        <v>10</v>
      </c>
      <c r="S124" s="108"/>
      <c r="T124" s="106" t="s">
        <v>10</v>
      </c>
      <c r="U124" s="108"/>
      <c r="V124" s="106" t="s">
        <v>10</v>
      </c>
      <c r="W124" s="108"/>
      <c r="X124" s="106" t="s">
        <v>10</v>
      </c>
      <c r="Y124" s="108"/>
      <c r="Z124" s="106" t="s">
        <v>10</v>
      </c>
      <c r="AA124" s="108"/>
      <c r="AB124" s="106" t="s">
        <v>10</v>
      </c>
      <c r="AC124" s="108"/>
      <c r="AD124" s="106" t="s">
        <v>10</v>
      </c>
      <c r="AE124" s="108"/>
      <c r="AF124" s="106" t="s">
        <v>10</v>
      </c>
      <c r="AG124" s="108"/>
      <c r="AH124" s="106" t="s">
        <v>10</v>
      </c>
      <c r="AI124" s="108"/>
      <c r="AJ124" s="106" t="s">
        <v>10</v>
      </c>
      <c r="AK124" s="108"/>
      <c r="AL124" s="106" t="s">
        <v>10</v>
      </c>
      <c r="AM124" s="108"/>
      <c r="AN124" s="106">
        <v>10071</v>
      </c>
      <c r="AO124" s="108">
        <v>26</v>
      </c>
      <c r="AP124" s="106" t="s">
        <v>10</v>
      </c>
      <c r="AQ124" s="108"/>
      <c r="AR124" s="106" t="s">
        <v>10</v>
      </c>
      <c r="AS124" s="108"/>
    </row>
    <row r="125" spans="2:45" ht="12" customHeight="1" x14ac:dyDescent="0.25">
      <c r="B125" s="104" t="s">
        <v>107</v>
      </c>
      <c r="C125" s="105" t="s">
        <v>9</v>
      </c>
      <c r="D125" s="106" t="s">
        <v>10</v>
      </c>
      <c r="E125" s="107"/>
      <c r="F125" s="106" t="s">
        <v>10</v>
      </c>
      <c r="G125" s="107"/>
      <c r="H125" s="106" t="s">
        <v>10</v>
      </c>
      <c r="I125" s="107"/>
      <c r="J125" s="106" t="s">
        <v>10</v>
      </c>
      <c r="K125" s="107"/>
      <c r="L125" s="106" t="s">
        <v>10</v>
      </c>
      <c r="M125" s="107"/>
      <c r="N125" s="106" t="s">
        <v>10</v>
      </c>
      <c r="O125" s="108"/>
      <c r="P125" s="106" t="s">
        <v>10</v>
      </c>
      <c r="Q125" s="108"/>
      <c r="R125" s="106" t="s">
        <v>10</v>
      </c>
      <c r="S125" s="108"/>
      <c r="T125" s="106" t="s">
        <v>10</v>
      </c>
      <c r="U125" s="108"/>
      <c r="V125" s="106" t="s">
        <v>10</v>
      </c>
      <c r="W125" s="108"/>
      <c r="X125" s="106" t="s">
        <v>10</v>
      </c>
      <c r="Y125" s="108"/>
      <c r="Z125" s="106">
        <v>46</v>
      </c>
      <c r="AA125" s="108"/>
      <c r="AB125" s="106">
        <v>44</v>
      </c>
      <c r="AC125" s="108"/>
      <c r="AD125" s="106">
        <v>47</v>
      </c>
      <c r="AE125" s="108"/>
      <c r="AF125" s="106">
        <v>47</v>
      </c>
      <c r="AG125" s="108"/>
      <c r="AH125" s="106">
        <v>45</v>
      </c>
      <c r="AI125" s="108"/>
      <c r="AJ125" s="106">
        <v>46</v>
      </c>
      <c r="AK125" s="108"/>
      <c r="AL125" s="106">
        <v>52</v>
      </c>
      <c r="AM125" s="108"/>
      <c r="AN125" s="106">
        <v>45</v>
      </c>
      <c r="AO125" s="108"/>
      <c r="AP125" s="106" t="s">
        <v>10</v>
      </c>
      <c r="AQ125" s="108"/>
      <c r="AR125" s="106" t="s">
        <v>10</v>
      </c>
      <c r="AS125" s="108"/>
    </row>
    <row r="126" spans="2:45" ht="12.75" customHeight="1" x14ac:dyDescent="0.25">
      <c r="B126" s="104" t="s">
        <v>108</v>
      </c>
      <c r="C126" s="105" t="s">
        <v>9</v>
      </c>
      <c r="D126" s="106" t="s">
        <v>10</v>
      </c>
      <c r="E126" s="107"/>
      <c r="F126" s="106" t="s">
        <v>10</v>
      </c>
      <c r="G126" s="107"/>
      <c r="H126" s="106" t="s">
        <v>10</v>
      </c>
      <c r="I126" s="107"/>
      <c r="J126" s="106" t="s">
        <v>10</v>
      </c>
      <c r="K126" s="107"/>
      <c r="L126" s="106" t="s">
        <v>10</v>
      </c>
      <c r="M126" s="107"/>
      <c r="N126" s="106" t="s">
        <v>10</v>
      </c>
      <c r="O126" s="108"/>
      <c r="P126" s="106" t="s">
        <v>10</v>
      </c>
      <c r="Q126" s="108"/>
      <c r="R126" s="106" t="s">
        <v>10</v>
      </c>
      <c r="S126" s="108"/>
      <c r="T126" s="106">
        <v>37.799999237060547</v>
      </c>
      <c r="U126" s="108"/>
      <c r="V126" s="106" t="s">
        <v>10</v>
      </c>
      <c r="W126" s="108"/>
      <c r="X126" s="106" t="s">
        <v>10</v>
      </c>
      <c r="Y126" s="108"/>
      <c r="Z126" s="106" t="s">
        <v>10</v>
      </c>
      <c r="AA126" s="108"/>
      <c r="AB126" s="106" t="s">
        <v>10</v>
      </c>
      <c r="AC126" s="108"/>
      <c r="AD126" s="106" t="s">
        <v>10</v>
      </c>
      <c r="AE126" s="108"/>
      <c r="AF126" s="106" t="s">
        <v>10</v>
      </c>
      <c r="AG126" s="108"/>
      <c r="AH126" s="106" t="s">
        <v>10</v>
      </c>
      <c r="AI126" s="108"/>
      <c r="AJ126" s="106" t="s">
        <v>10</v>
      </c>
      <c r="AK126" s="108"/>
      <c r="AL126" s="106" t="s">
        <v>10</v>
      </c>
      <c r="AM126" s="108"/>
      <c r="AN126" s="106" t="s">
        <v>10</v>
      </c>
      <c r="AO126" s="108"/>
      <c r="AP126" s="106" t="s">
        <v>10</v>
      </c>
      <c r="AQ126" s="108"/>
      <c r="AR126" s="106" t="s">
        <v>10</v>
      </c>
      <c r="AS126" s="108"/>
    </row>
    <row r="127" spans="2:45" x14ac:dyDescent="0.25">
      <c r="B127" s="114" t="s">
        <v>109</v>
      </c>
      <c r="C127" s="115" t="s">
        <v>9</v>
      </c>
      <c r="D127" s="116" t="s">
        <v>10</v>
      </c>
      <c r="E127" s="117"/>
      <c r="F127" s="116">
        <v>330</v>
      </c>
      <c r="G127" s="117">
        <v>27</v>
      </c>
      <c r="H127" s="116" t="s">
        <v>10</v>
      </c>
      <c r="I127" s="117"/>
      <c r="J127" s="116" t="s">
        <v>10</v>
      </c>
      <c r="K127" s="117"/>
      <c r="L127" s="116" t="s">
        <v>10</v>
      </c>
      <c r="M127" s="117"/>
      <c r="N127" s="116" t="s">
        <v>10</v>
      </c>
      <c r="P127" s="116">
        <v>392</v>
      </c>
      <c r="Q127" s="3">
        <v>27</v>
      </c>
      <c r="R127" s="116" t="s">
        <v>10</v>
      </c>
      <c r="T127" s="116" t="s">
        <v>10</v>
      </c>
      <c r="V127" s="116" t="s">
        <v>10</v>
      </c>
      <c r="X127" s="116" t="s">
        <v>10</v>
      </c>
      <c r="Z127" s="116">
        <v>465</v>
      </c>
      <c r="AA127" s="3">
        <v>27</v>
      </c>
      <c r="AB127" s="116" t="s">
        <v>10</v>
      </c>
      <c r="AD127" s="116" t="s">
        <v>10</v>
      </c>
      <c r="AF127" s="116" t="s">
        <v>10</v>
      </c>
      <c r="AH127" s="116" t="s">
        <v>10</v>
      </c>
      <c r="AJ127" s="116" t="s">
        <v>10</v>
      </c>
      <c r="AL127" s="116" t="s">
        <v>10</v>
      </c>
      <c r="AN127" s="116" t="s">
        <v>10</v>
      </c>
      <c r="AP127" s="116" t="s">
        <v>10</v>
      </c>
      <c r="AR127" s="116" t="s">
        <v>10</v>
      </c>
    </row>
    <row r="128" spans="2:45" x14ac:dyDescent="0.25">
      <c r="B128" s="114" t="s">
        <v>110</v>
      </c>
      <c r="C128" s="115" t="s">
        <v>9</v>
      </c>
      <c r="D128" s="116" t="s">
        <v>10</v>
      </c>
      <c r="E128" s="117"/>
      <c r="F128" s="116" t="s">
        <v>10</v>
      </c>
      <c r="G128" s="117"/>
      <c r="H128" s="116" t="s">
        <v>10</v>
      </c>
      <c r="I128" s="117"/>
      <c r="J128" s="116" t="s">
        <v>10</v>
      </c>
      <c r="K128" s="117"/>
      <c r="L128" s="116" t="s">
        <v>10</v>
      </c>
      <c r="M128" s="117"/>
      <c r="N128" s="116" t="s">
        <v>10</v>
      </c>
      <c r="P128" s="116" t="s">
        <v>10</v>
      </c>
      <c r="R128" s="116" t="s">
        <v>10</v>
      </c>
      <c r="T128" s="116" t="s">
        <v>10</v>
      </c>
      <c r="V128" s="116" t="s">
        <v>10</v>
      </c>
      <c r="X128" s="116" t="s">
        <v>10</v>
      </c>
      <c r="Z128" s="116" t="s">
        <v>10</v>
      </c>
      <c r="AB128" s="116">
        <v>1040</v>
      </c>
      <c r="AD128" s="116">
        <v>1240</v>
      </c>
      <c r="AF128" s="116">
        <v>1520</v>
      </c>
      <c r="AH128" s="116">
        <v>1580</v>
      </c>
      <c r="AJ128" s="116">
        <v>1890</v>
      </c>
      <c r="AL128" s="116">
        <v>2090</v>
      </c>
      <c r="AN128" s="116">
        <v>1830</v>
      </c>
      <c r="AP128" s="116" t="s">
        <v>10</v>
      </c>
      <c r="AR128" s="116" t="s">
        <v>10</v>
      </c>
    </row>
    <row r="129" spans="2:45" s="113" customFormat="1" ht="24.6" customHeight="1" x14ac:dyDescent="0.25">
      <c r="B129" s="118" t="s">
        <v>111</v>
      </c>
      <c r="C129" s="119" t="s">
        <v>9</v>
      </c>
      <c r="D129" s="120" t="s">
        <v>10</v>
      </c>
      <c r="E129" s="121"/>
      <c r="F129" s="120" t="s">
        <v>10</v>
      </c>
      <c r="G129" s="121"/>
      <c r="H129" s="120">
        <v>2756.800048828125</v>
      </c>
      <c r="I129" s="121" t="s">
        <v>112</v>
      </c>
      <c r="J129" s="120">
        <v>2796.199951171875</v>
      </c>
      <c r="K129" s="121" t="s">
        <v>112</v>
      </c>
      <c r="L129" s="120">
        <v>2842.199951171875</v>
      </c>
      <c r="M129" s="121" t="s">
        <v>112</v>
      </c>
      <c r="N129" s="120">
        <v>2792.60009765625</v>
      </c>
      <c r="O129" s="3" t="s">
        <v>112</v>
      </c>
      <c r="P129" s="120">
        <v>4650.89990234375</v>
      </c>
      <c r="Q129" s="3">
        <v>28</v>
      </c>
      <c r="R129" s="120">
        <v>5035.39990234375</v>
      </c>
      <c r="S129" s="3">
        <v>28</v>
      </c>
      <c r="T129" s="120">
        <v>4809</v>
      </c>
      <c r="U129" s="3">
        <v>28</v>
      </c>
      <c r="V129" s="120">
        <v>4728.39990234375</v>
      </c>
      <c r="W129" s="3">
        <v>28</v>
      </c>
      <c r="X129" s="120">
        <v>4789.2998046875</v>
      </c>
      <c r="Y129" s="3">
        <v>28</v>
      </c>
      <c r="Z129" s="120">
        <v>5018.2001953125</v>
      </c>
      <c r="AA129" s="3">
        <v>28</v>
      </c>
      <c r="AB129" s="120">
        <v>5220.5</v>
      </c>
      <c r="AC129" s="3">
        <v>28</v>
      </c>
      <c r="AD129" s="120">
        <v>5601.60009765625</v>
      </c>
      <c r="AE129" s="3">
        <v>28</v>
      </c>
      <c r="AF129" s="120">
        <v>5970.10009765625</v>
      </c>
      <c r="AG129" s="3">
        <v>28</v>
      </c>
      <c r="AH129" s="120">
        <v>6114.2001953125</v>
      </c>
      <c r="AI129" s="3">
        <v>28</v>
      </c>
      <c r="AJ129" s="120">
        <v>6517</v>
      </c>
      <c r="AK129" s="3">
        <v>28</v>
      </c>
      <c r="AL129" s="120">
        <v>6898</v>
      </c>
      <c r="AM129" s="3">
        <v>28</v>
      </c>
      <c r="AN129" s="120">
        <v>7629.5</v>
      </c>
      <c r="AO129" s="3">
        <v>28</v>
      </c>
      <c r="AP129" s="120" t="s">
        <v>10</v>
      </c>
      <c r="AQ129" s="3"/>
      <c r="AR129" s="120" t="s">
        <v>10</v>
      </c>
      <c r="AS129" s="3"/>
    </row>
    <row r="130" spans="2:45" x14ac:dyDescent="0.25">
      <c r="B130" s="114" t="s">
        <v>113</v>
      </c>
      <c r="C130" s="115" t="s">
        <v>19</v>
      </c>
      <c r="D130" s="116" t="s">
        <v>10</v>
      </c>
      <c r="E130" s="117"/>
      <c r="F130" s="116">
        <v>1620</v>
      </c>
      <c r="G130" s="117"/>
      <c r="H130" s="116">
        <v>1685.9639892578125</v>
      </c>
      <c r="I130" s="117"/>
      <c r="J130" s="116">
        <v>1775.7669677734375</v>
      </c>
      <c r="K130" s="117"/>
      <c r="L130" s="116">
        <v>1739.9749755859375</v>
      </c>
      <c r="M130" s="117"/>
      <c r="N130" s="116">
        <v>1731.0989990234375</v>
      </c>
      <c r="P130" s="116">
        <v>1706.7220458984375</v>
      </c>
      <c r="R130" s="116" t="s">
        <v>10</v>
      </c>
      <c r="T130" s="116">
        <v>1449.114013671875</v>
      </c>
      <c r="U130" s="3">
        <v>13</v>
      </c>
      <c r="V130" s="116">
        <v>1511.240966796875</v>
      </c>
      <c r="X130" s="116">
        <v>1400.031982421875</v>
      </c>
      <c r="Z130" s="116">
        <v>1467.7659912109375</v>
      </c>
      <c r="AB130" s="116">
        <v>1523.988037109375</v>
      </c>
      <c r="AD130" s="116">
        <v>1579.06103515625</v>
      </c>
      <c r="AF130" s="116">
        <v>1685.532958984375</v>
      </c>
      <c r="AH130" s="116">
        <v>1654.3470458984375</v>
      </c>
      <c r="AJ130" s="116">
        <v>1719.010009765625</v>
      </c>
      <c r="AL130" s="116">
        <v>1678.9200439453125</v>
      </c>
      <c r="AN130" s="116">
        <v>1656.5699462890625</v>
      </c>
      <c r="AP130" s="116">
        <v>1644.6400146484375</v>
      </c>
      <c r="AR130" s="116">
        <v>1741.739990234375</v>
      </c>
    </row>
    <row r="131" spans="2:45" x14ac:dyDescent="0.25">
      <c r="B131" s="114" t="s">
        <v>114</v>
      </c>
      <c r="C131" s="115" t="s">
        <v>19</v>
      </c>
      <c r="D131" s="116" t="s">
        <v>10</v>
      </c>
      <c r="E131" s="117"/>
      <c r="F131" s="116">
        <v>1185.9300537109375</v>
      </c>
      <c r="G131" s="117"/>
      <c r="H131" s="116">
        <v>1175</v>
      </c>
      <c r="I131" s="117">
        <v>18</v>
      </c>
      <c r="J131" s="116">
        <v>1170</v>
      </c>
      <c r="K131" s="117">
        <v>18</v>
      </c>
      <c r="L131" s="116">
        <v>1158.7900390625</v>
      </c>
      <c r="M131" s="117"/>
      <c r="N131" s="116">
        <v>1090</v>
      </c>
      <c r="O131" s="3">
        <v>18</v>
      </c>
      <c r="P131" s="116">
        <v>1020</v>
      </c>
      <c r="Q131" s="3">
        <v>18</v>
      </c>
      <c r="R131" s="116">
        <v>952.67999267578125</v>
      </c>
      <c r="T131" s="116">
        <v>812.05999755859375</v>
      </c>
      <c r="U131" s="3">
        <v>13</v>
      </c>
      <c r="V131" s="116">
        <v>834.02001953125</v>
      </c>
      <c r="X131" s="116">
        <v>969.21002197265625</v>
      </c>
      <c r="Y131" s="3">
        <v>13</v>
      </c>
      <c r="Z131" s="116">
        <v>988.72998046875</v>
      </c>
      <c r="AB131" s="116">
        <v>1036.469970703125</v>
      </c>
      <c r="AD131" s="116">
        <v>1060.0899658203125</v>
      </c>
      <c r="AF131" s="116">
        <v>1094.760009765625</v>
      </c>
      <c r="AH131" s="116">
        <v>1069.3499755859375</v>
      </c>
      <c r="AJ131" s="116">
        <v>1003.9000244140625</v>
      </c>
      <c r="AL131" s="116">
        <v>852.1199951171875</v>
      </c>
      <c r="AN131" s="116">
        <v>744.010009765625</v>
      </c>
      <c r="AP131" s="116">
        <v>853.3900146484375</v>
      </c>
      <c r="AQ131" s="3">
        <v>13</v>
      </c>
      <c r="AR131" s="116">
        <v>891.71002197265625</v>
      </c>
    </row>
    <row r="132" spans="2:45" ht="12" customHeight="1" x14ac:dyDescent="0.25">
      <c r="B132" s="109" t="s">
        <v>115</v>
      </c>
      <c r="C132" s="110" t="s">
        <v>19</v>
      </c>
      <c r="D132" s="111" t="s">
        <v>10</v>
      </c>
      <c r="E132" s="112"/>
      <c r="F132" s="111">
        <v>18731.763671875</v>
      </c>
      <c r="G132" s="112">
        <v>6</v>
      </c>
      <c r="H132" s="111">
        <v>19710.7109375</v>
      </c>
      <c r="I132" s="112">
        <v>6</v>
      </c>
      <c r="J132" s="111">
        <v>20689.28515625</v>
      </c>
      <c r="K132" s="112">
        <v>6</v>
      </c>
      <c r="L132" s="111">
        <v>20921.61328125</v>
      </c>
      <c r="M132" s="112">
        <v>6</v>
      </c>
      <c r="N132" s="111">
        <v>22831.552734375</v>
      </c>
      <c r="O132" s="112">
        <v>6</v>
      </c>
      <c r="P132" s="111">
        <v>24730.283203125</v>
      </c>
      <c r="Q132" s="108">
        <v>6</v>
      </c>
      <c r="R132" s="111">
        <v>24833.763671875</v>
      </c>
      <c r="S132" s="108">
        <v>6</v>
      </c>
      <c r="T132" s="111">
        <v>26404</v>
      </c>
      <c r="U132" s="108"/>
      <c r="V132" s="111">
        <v>27270</v>
      </c>
      <c r="W132" s="108"/>
      <c r="X132" s="111">
        <v>25746</v>
      </c>
      <c r="Y132" s="108"/>
      <c r="Z132" s="111">
        <v>25683</v>
      </c>
      <c r="AA132" s="108"/>
      <c r="AB132" s="111">
        <v>26209.189453125</v>
      </c>
      <c r="AC132" s="108"/>
      <c r="AD132" s="111">
        <v>26153.990234375</v>
      </c>
      <c r="AE132" s="108"/>
      <c r="AF132" s="111">
        <v>25316.939453125</v>
      </c>
      <c r="AG132" s="108"/>
      <c r="AH132" s="111">
        <v>25107.98046875</v>
      </c>
      <c r="AI132" s="108"/>
      <c r="AJ132" s="111">
        <v>23774.419921875</v>
      </c>
      <c r="AK132" s="108"/>
      <c r="AL132" s="111">
        <v>22672.41015625</v>
      </c>
      <c r="AM132" s="108"/>
      <c r="AN132" s="111">
        <v>21896.33984375</v>
      </c>
      <c r="AO132" s="108"/>
      <c r="AP132" s="111">
        <v>21184.19921875</v>
      </c>
      <c r="AQ132" s="108"/>
      <c r="AR132" s="111">
        <v>20217.400390625</v>
      </c>
      <c r="AS132" s="108"/>
    </row>
    <row r="133" spans="2:45" s="113" customFormat="1" x14ac:dyDescent="0.25">
      <c r="B133" s="104" t="s">
        <v>116</v>
      </c>
      <c r="C133" s="105" t="s">
        <v>9</v>
      </c>
      <c r="D133" s="106" t="s">
        <v>10</v>
      </c>
      <c r="E133" s="107"/>
      <c r="F133" s="106" t="s">
        <v>10</v>
      </c>
      <c r="G133" s="107"/>
      <c r="H133" s="106" t="s">
        <v>10</v>
      </c>
      <c r="I133" s="107"/>
      <c r="J133" s="106" t="s">
        <v>10</v>
      </c>
      <c r="K133" s="107"/>
      <c r="L133" s="106" t="s">
        <v>10</v>
      </c>
      <c r="M133" s="107"/>
      <c r="N133" s="106" t="s">
        <v>10</v>
      </c>
      <c r="O133" s="108"/>
      <c r="P133" s="106" t="s">
        <v>10</v>
      </c>
      <c r="Q133" s="108"/>
      <c r="R133" s="106" t="s">
        <v>10</v>
      </c>
      <c r="S133" s="108"/>
      <c r="T133" s="106" t="s">
        <v>10</v>
      </c>
      <c r="U133" s="108"/>
      <c r="V133" s="106" t="s">
        <v>10</v>
      </c>
      <c r="W133" s="108"/>
      <c r="X133" s="106">
        <v>1036.0379638671875</v>
      </c>
      <c r="Y133" s="108"/>
      <c r="Z133" s="106" t="s">
        <v>10</v>
      </c>
      <c r="AA133" s="108"/>
      <c r="AB133" s="106" t="s">
        <v>10</v>
      </c>
      <c r="AC133" s="108"/>
      <c r="AD133" s="106" t="s">
        <v>10</v>
      </c>
      <c r="AE133" s="108"/>
      <c r="AF133" s="106" t="s">
        <v>10</v>
      </c>
      <c r="AG133" s="108"/>
      <c r="AH133" s="106" t="s">
        <v>10</v>
      </c>
      <c r="AI133" s="108"/>
      <c r="AJ133" s="106" t="s">
        <v>10</v>
      </c>
      <c r="AK133" s="108"/>
      <c r="AL133" s="106" t="s">
        <v>10</v>
      </c>
      <c r="AM133" s="108"/>
      <c r="AN133" s="106" t="s">
        <v>10</v>
      </c>
      <c r="AO133" s="108"/>
      <c r="AP133" s="106" t="s">
        <v>10</v>
      </c>
      <c r="AQ133" s="108"/>
      <c r="AR133" s="106" t="s">
        <v>10</v>
      </c>
      <c r="AS133" s="108"/>
    </row>
    <row r="134" spans="2:45" x14ac:dyDescent="0.25">
      <c r="B134" s="104" t="s">
        <v>117</v>
      </c>
      <c r="C134" s="105" t="s">
        <v>9</v>
      </c>
      <c r="D134" s="106" t="s">
        <v>10</v>
      </c>
      <c r="E134" s="107"/>
      <c r="F134" s="106" t="s">
        <v>10</v>
      </c>
      <c r="G134" s="107"/>
      <c r="H134" s="106" t="s">
        <v>10</v>
      </c>
      <c r="I134" s="107"/>
      <c r="J134" s="106" t="s">
        <v>10</v>
      </c>
      <c r="K134" s="107"/>
      <c r="L134" s="106" t="s">
        <v>10</v>
      </c>
      <c r="M134" s="107"/>
      <c r="N134" s="106" t="s">
        <v>10</v>
      </c>
      <c r="O134" s="108"/>
      <c r="P134" s="106" t="s">
        <v>10</v>
      </c>
      <c r="Q134" s="108"/>
      <c r="R134" s="106">
        <v>1102</v>
      </c>
      <c r="S134" s="108">
        <v>30</v>
      </c>
      <c r="T134" s="106">
        <v>1133</v>
      </c>
      <c r="U134" s="108">
        <v>30</v>
      </c>
      <c r="V134" s="106">
        <v>1165</v>
      </c>
      <c r="W134" s="108">
        <v>30</v>
      </c>
      <c r="X134" s="106">
        <v>1198</v>
      </c>
      <c r="Y134" s="108">
        <v>30</v>
      </c>
      <c r="Z134" s="106">
        <v>1234</v>
      </c>
      <c r="AA134" s="108">
        <v>30</v>
      </c>
      <c r="AB134" s="106">
        <v>1271</v>
      </c>
      <c r="AC134" s="108">
        <v>30</v>
      </c>
      <c r="AD134" s="106">
        <v>1309</v>
      </c>
      <c r="AE134" s="108">
        <v>30</v>
      </c>
      <c r="AF134" s="106">
        <v>1346</v>
      </c>
      <c r="AG134" s="108">
        <v>30</v>
      </c>
      <c r="AH134" s="106">
        <v>1385</v>
      </c>
      <c r="AI134" s="108">
        <v>30</v>
      </c>
      <c r="AJ134" s="106">
        <v>1426</v>
      </c>
      <c r="AK134" s="108">
        <v>30</v>
      </c>
      <c r="AL134" s="106">
        <v>1468</v>
      </c>
      <c r="AM134" s="108">
        <v>30</v>
      </c>
      <c r="AN134" s="106">
        <v>1513</v>
      </c>
      <c r="AO134" s="108">
        <v>30</v>
      </c>
      <c r="AP134" s="106" t="s">
        <v>10</v>
      </c>
      <c r="AQ134" s="108"/>
      <c r="AR134" s="106" t="s">
        <v>10</v>
      </c>
      <c r="AS134" s="108"/>
    </row>
    <row r="135" spans="2:45" x14ac:dyDescent="0.25">
      <c r="B135" s="104" t="s">
        <v>118</v>
      </c>
      <c r="C135" s="105" t="s">
        <v>9</v>
      </c>
      <c r="D135" s="106" t="s">
        <v>10</v>
      </c>
      <c r="E135" s="107"/>
      <c r="F135" s="106" t="s">
        <v>10</v>
      </c>
      <c r="G135" s="107"/>
      <c r="H135" s="106" t="s">
        <v>10</v>
      </c>
      <c r="I135" s="107"/>
      <c r="J135" s="106" t="s">
        <v>10</v>
      </c>
      <c r="K135" s="107"/>
      <c r="L135" s="106" t="s">
        <v>10</v>
      </c>
      <c r="M135" s="107"/>
      <c r="N135" s="106" t="s">
        <v>10</v>
      </c>
      <c r="O135" s="108"/>
      <c r="P135" s="106" t="s">
        <v>10</v>
      </c>
      <c r="Q135" s="108"/>
      <c r="R135" s="106" t="s">
        <v>10</v>
      </c>
      <c r="S135" s="108"/>
      <c r="T135" s="106" t="s">
        <v>10</v>
      </c>
      <c r="U135" s="108"/>
      <c r="V135" s="106" t="s">
        <v>10</v>
      </c>
      <c r="W135" s="108"/>
      <c r="X135" s="106" t="s">
        <v>10</v>
      </c>
      <c r="Y135" s="108"/>
      <c r="Z135" s="106" t="s">
        <v>10</v>
      </c>
      <c r="AA135" s="108"/>
      <c r="AB135" s="106" t="s">
        <v>10</v>
      </c>
      <c r="AC135" s="108"/>
      <c r="AD135" s="106">
        <v>183.48199462890625</v>
      </c>
      <c r="AE135" s="108" t="s">
        <v>119</v>
      </c>
      <c r="AF135" s="106">
        <v>75.930000305175781</v>
      </c>
      <c r="AG135" s="108" t="s">
        <v>119</v>
      </c>
      <c r="AH135" s="106">
        <v>76.639999389648438</v>
      </c>
      <c r="AI135" s="108" t="s">
        <v>119</v>
      </c>
      <c r="AJ135" s="106">
        <v>82.239997863769531</v>
      </c>
      <c r="AK135" s="108" t="s">
        <v>119</v>
      </c>
      <c r="AL135" s="106">
        <v>83.959999084472656</v>
      </c>
      <c r="AM135" s="108" t="s">
        <v>119</v>
      </c>
      <c r="AN135" s="106">
        <v>77.209999084472656</v>
      </c>
      <c r="AO135" s="108"/>
      <c r="AP135" s="106" t="s">
        <v>10</v>
      </c>
      <c r="AQ135" s="108"/>
      <c r="AR135" s="106" t="s">
        <v>10</v>
      </c>
      <c r="AS135" s="108"/>
    </row>
    <row r="136" spans="2:45" x14ac:dyDescent="0.25">
      <c r="B136" s="122" t="s">
        <v>120</v>
      </c>
      <c r="C136" s="123" t="s">
        <v>19</v>
      </c>
      <c r="D136" s="124">
        <v>3200</v>
      </c>
      <c r="E136" s="125"/>
      <c r="F136" s="124">
        <v>3405</v>
      </c>
      <c r="G136" s="125"/>
      <c r="H136" s="124">
        <v>3458</v>
      </c>
      <c r="I136" s="125"/>
      <c r="J136" s="124">
        <v>3678</v>
      </c>
      <c r="K136" s="125"/>
      <c r="L136" s="124">
        <v>3869</v>
      </c>
      <c r="M136" s="125"/>
      <c r="N136" s="124">
        <v>3794</v>
      </c>
      <c r="O136" s="126"/>
      <c r="P136" s="124">
        <v>3793</v>
      </c>
      <c r="Q136" s="126"/>
      <c r="R136" s="124">
        <v>3907.199951171875</v>
      </c>
      <c r="S136" s="126"/>
      <c r="T136" s="124">
        <v>4149</v>
      </c>
      <c r="U136" s="126"/>
      <c r="V136" s="124">
        <v>4155.60009765625</v>
      </c>
      <c r="W136" s="126"/>
      <c r="X136" s="124">
        <v>4134.4501953125</v>
      </c>
      <c r="Y136" s="126"/>
      <c r="Z136" s="124">
        <v>4305.75</v>
      </c>
      <c r="AA136" s="126"/>
      <c r="AB136" s="124">
        <v>4446.68017578125</v>
      </c>
      <c r="AC136" s="126"/>
      <c r="AD136" s="124">
        <v>4442.47021484375</v>
      </c>
      <c r="AE136" s="126"/>
      <c r="AF136" s="124">
        <v>4454.58984375</v>
      </c>
      <c r="AG136" s="126"/>
      <c r="AH136" s="124">
        <v>4365.72021484375</v>
      </c>
      <c r="AI136" s="126"/>
      <c r="AJ136" s="124">
        <v>4115.08984375</v>
      </c>
      <c r="AK136" s="126"/>
      <c r="AL136" s="124">
        <v>4246.240234375</v>
      </c>
      <c r="AM136" s="126"/>
      <c r="AN136" s="124">
        <v>4285.08984375</v>
      </c>
      <c r="AO136" s="126"/>
      <c r="AP136" s="124">
        <v>4326.06982421875</v>
      </c>
      <c r="AQ136" s="126"/>
      <c r="AR136" s="124">
        <v>4246.27978515625</v>
      </c>
      <c r="AS136" s="126"/>
    </row>
    <row r="137" spans="2:45" x14ac:dyDescent="0.25">
      <c r="B137" s="114" t="s">
        <v>121</v>
      </c>
      <c r="C137" s="115" t="s">
        <v>19</v>
      </c>
      <c r="D137" s="116">
        <v>4101</v>
      </c>
      <c r="E137" s="117"/>
      <c r="F137" s="116">
        <v>4240</v>
      </c>
      <c r="G137" s="117"/>
      <c r="H137" s="116">
        <v>4280</v>
      </c>
      <c r="I137" s="117"/>
      <c r="J137" s="116">
        <v>4294.39990234375</v>
      </c>
      <c r="K137" s="117"/>
      <c r="L137" s="116">
        <v>4369.39990234375</v>
      </c>
      <c r="M137" s="117"/>
      <c r="N137" s="116">
        <v>4555.2001953125</v>
      </c>
      <c r="P137" s="116">
        <v>4731</v>
      </c>
      <c r="R137" s="116">
        <v>4794</v>
      </c>
      <c r="T137" s="116">
        <v>4936</v>
      </c>
      <c r="V137" s="116">
        <v>4916</v>
      </c>
      <c r="X137" s="116">
        <v>4900</v>
      </c>
      <c r="Z137" s="116">
        <v>4940</v>
      </c>
      <c r="AB137" s="116">
        <v>5330</v>
      </c>
      <c r="AD137" s="116">
        <v>5465</v>
      </c>
      <c r="AF137" s="116">
        <v>5653</v>
      </c>
      <c r="AH137" s="116">
        <v>5461</v>
      </c>
      <c r="AJ137" s="116">
        <v>5565</v>
      </c>
      <c r="AL137" s="116">
        <v>5478</v>
      </c>
      <c r="AN137" s="116">
        <v>5576</v>
      </c>
      <c r="AP137" s="116">
        <v>5708</v>
      </c>
      <c r="AR137" s="116">
        <v>6006</v>
      </c>
    </row>
    <row r="138" spans="2:45" ht="21" x14ac:dyDescent="0.25">
      <c r="B138" s="118" t="s">
        <v>122</v>
      </c>
      <c r="C138" s="119" t="s">
        <v>9</v>
      </c>
      <c r="D138" s="120" t="s">
        <v>10</v>
      </c>
      <c r="E138" s="121"/>
      <c r="F138" s="120" t="s">
        <v>10</v>
      </c>
      <c r="G138" s="121"/>
      <c r="H138" s="120" t="s">
        <v>10</v>
      </c>
      <c r="I138" s="121"/>
      <c r="J138" s="120" t="s">
        <v>10</v>
      </c>
      <c r="K138" s="121"/>
      <c r="L138" s="120" t="s">
        <v>10</v>
      </c>
      <c r="M138" s="121"/>
      <c r="N138" s="120" t="s">
        <v>10</v>
      </c>
      <c r="P138" s="120" t="s">
        <v>10</v>
      </c>
      <c r="R138" s="120" t="s">
        <v>10</v>
      </c>
      <c r="T138" s="120" t="s">
        <v>10</v>
      </c>
      <c r="V138" s="120" t="s">
        <v>10</v>
      </c>
      <c r="X138" s="120" t="s">
        <v>10</v>
      </c>
      <c r="Z138" s="120">
        <v>573</v>
      </c>
      <c r="AB138" s="120" t="s">
        <v>10</v>
      </c>
      <c r="AD138" s="120" t="s">
        <v>10</v>
      </c>
      <c r="AF138" s="120">
        <v>531</v>
      </c>
      <c r="AG138" s="3">
        <v>32</v>
      </c>
      <c r="AH138" s="120">
        <v>552</v>
      </c>
      <c r="AI138" s="3">
        <v>32</v>
      </c>
      <c r="AJ138" s="120">
        <v>545</v>
      </c>
      <c r="AL138" s="120" t="s">
        <v>10</v>
      </c>
      <c r="AN138" s="120">
        <v>558</v>
      </c>
      <c r="AP138" s="120" t="s">
        <v>10</v>
      </c>
      <c r="AR138" s="120" t="s">
        <v>10</v>
      </c>
    </row>
    <row r="139" spans="2:45" s="113" customFormat="1" x14ac:dyDescent="0.25">
      <c r="B139" s="114" t="s">
        <v>123</v>
      </c>
      <c r="C139" s="115" t="s">
        <v>9</v>
      </c>
      <c r="D139" s="116" t="s">
        <v>10</v>
      </c>
      <c r="E139" s="117"/>
      <c r="F139" s="116" t="s">
        <v>10</v>
      </c>
      <c r="G139" s="117"/>
      <c r="H139" s="116" t="s">
        <v>10</v>
      </c>
      <c r="I139" s="117"/>
      <c r="J139" s="116" t="s">
        <v>10</v>
      </c>
      <c r="K139" s="117"/>
      <c r="L139" s="116" t="s">
        <v>10</v>
      </c>
      <c r="M139" s="117"/>
      <c r="N139" s="116" t="s">
        <v>10</v>
      </c>
      <c r="O139" s="3"/>
      <c r="P139" s="116" t="s">
        <v>10</v>
      </c>
      <c r="Q139" s="3"/>
      <c r="R139" s="116" t="s">
        <v>10</v>
      </c>
      <c r="S139" s="3"/>
      <c r="T139" s="116" t="s">
        <v>10</v>
      </c>
      <c r="U139" s="3"/>
      <c r="V139" s="116" t="s">
        <v>10</v>
      </c>
      <c r="W139" s="3"/>
      <c r="X139" s="116" t="s">
        <v>10</v>
      </c>
      <c r="Y139" s="3"/>
      <c r="Z139" s="116" t="s">
        <v>10</v>
      </c>
      <c r="AA139" s="3"/>
      <c r="AB139" s="116" t="s">
        <v>10</v>
      </c>
      <c r="AC139" s="3"/>
      <c r="AD139" s="116" t="s">
        <v>10</v>
      </c>
      <c r="AE139" s="3"/>
      <c r="AF139" s="116" t="s">
        <v>10</v>
      </c>
      <c r="AG139" s="3"/>
      <c r="AH139" s="116" t="s">
        <v>10</v>
      </c>
      <c r="AI139" s="3"/>
      <c r="AJ139" s="116">
        <v>173</v>
      </c>
      <c r="AK139" s="3"/>
      <c r="AL139" s="116">
        <v>175</v>
      </c>
      <c r="AM139" s="3"/>
      <c r="AN139" s="116">
        <v>197</v>
      </c>
      <c r="AO139" s="3"/>
      <c r="AP139" s="116" t="s">
        <v>10</v>
      </c>
      <c r="AQ139" s="3"/>
      <c r="AR139" s="116" t="s">
        <v>10</v>
      </c>
      <c r="AS139" s="3"/>
    </row>
    <row r="140" spans="2:45" x14ac:dyDescent="0.25">
      <c r="B140" s="114" t="s">
        <v>124</v>
      </c>
      <c r="C140" s="115" t="s">
        <v>9</v>
      </c>
      <c r="D140" s="116">
        <v>215</v>
      </c>
      <c r="E140" s="117">
        <v>33</v>
      </c>
      <c r="F140" s="116">
        <v>247</v>
      </c>
      <c r="G140" s="117">
        <v>33</v>
      </c>
      <c r="H140" s="116">
        <v>259</v>
      </c>
      <c r="I140" s="117">
        <v>33</v>
      </c>
      <c r="J140" s="116">
        <v>296</v>
      </c>
      <c r="K140" s="117">
        <v>33</v>
      </c>
      <c r="L140" s="116">
        <v>323</v>
      </c>
      <c r="M140" s="117">
        <v>33</v>
      </c>
      <c r="N140" s="116">
        <v>336</v>
      </c>
      <c r="O140" s="3">
        <v>33</v>
      </c>
      <c r="P140" s="116">
        <v>424</v>
      </c>
      <c r="Q140" s="3">
        <v>33</v>
      </c>
      <c r="R140" s="116">
        <v>379</v>
      </c>
      <c r="S140" s="3">
        <v>33</v>
      </c>
      <c r="T140" s="116">
        <v>425</v>
      </c>
      <c r="U140" s="3">
        <v>33</v>
      </c>
      <c r="V140" s="116" t="s">
        <v>10</v>
      </c>
      <c r="X140" s="116" t="s">
        <v>10</v>
      </c>
      <c r="Z140" s="116" t="s">
        <v>10</v>
      </c>
      <c r="AB140" s="116" t="s">
        <v>10</v>
      </c>
      <c r="AD140" s="116" t="s">
        <v>10</v>
      </c>
      <c r="AF140" s="116" t="s">
        <v>10</v>
      </c>
      <c r="AH140" s="116" t="s">
        <v>10</v>
      </c>
      <c r="AJ140" s="116" t="s">
        <v>10</v>
      </c>
      <c r="AL140" s="116" t="s">
        <v>10</v>
      </c>
      <c r="AN140" s="116" t="s">
        <v>10</v>
      </c>
      <c r="AP140" s="116" t="s">
        <v>10</v>
      </c>
      <c r="AR140" s="116" t="s">
        <v>10</v>
      </c>
    </row>
    <row r="141" spans="2:45" x14ac:dyDescent="0.25">
      <c r="B141" s="114" t="s">
        <v>125</v>
      </c>
      <c r="C141" s="115" t="s">
        <v>9</v>
      </c>
      <c r="D141" s="116" t="s">
        <v>10</v>
      </c>
      <c r="E141" s="117"/>
      <c r="F141" s="116" t="s">
        <v>10</v>
      </c>
      <c r="G141" s="117"/>
      <c r="H141" s="116" t="s">
        <v>10</v>
      </c>
      <c r="I141" s="117"/>
      <c r="J141" s="116" t="s">
        <v>10</v>
      </c>
      <c r="K141" s="117"/>
      <c r="L141" s="116" t="s">
        <v>10</v>
      </c>
      <c r="M141" s="117"/>
      <c r="N141" s="116" t="s">
        <v>10</v>
      </c>
      <c r="O141" s="127"/>
      <c r="P141" s="116">
        <v>1170</v>
      </c>
      <c r="Q141" s="127"/>
      <c r="R141" s="116">
        <v>1180</v>
      </c>
      <c r="S141" s="127"/>
      <c r="T141" s="116">
        <v>1195</v>
      </c>
      <c r="U141" s="127"/>
      <c r="V141" s="116">
        <v>1205</v>
      </c>
      <c r="W141" s="127"/>
      <c r="X141" s="116">
        <v>1316.25</v>
      </c>
      <c r="Y141" s="127"/>
      <c r="Z141" s="116" t="s">
        <v>10</v>
      </c>
      <c r="AA141" s="127"/>
      <c r="AB141" s="116" t="s">
        <v>10</v>
      </c>
      <c r="AC141" s="127"/>
      <c r="AD141" s="116" t="s">
        <v>10</v>
      </c>
      <c r="AE141" s="127"/>
      <c r="AF141" s="116" t="s">
        <v>10</v>
      </c>
      <c r="AG141" s="127"/>
      <c r="AH141" s="116" t="s">
        <v>10</v>
      </c>
      <c r="AI141" s="127"/>
      <c r="AJ141" s="116" t="s">
        <v>10</v>
      </c>
      <c r="AK141" s="127"/>
      <c r="AL141" s="116" t="s">
        <v>10</v>
      </c>
      <c r="AM141" s="127"/>
      <c r="AN141" s="116" t="s">
        <v>10</v>
      </c>
      <c r="AO141" s="127"/>
      <c r="AP141" s="116" t="s">
        <v>10</v>
      </c>
      <c r="AQ141" s="127"/>
      <c r="AR141" s="116" t="s">
        <v>10</v>
      </c>
      <c r="AS141" s="127"/>
    </row>
    <row r="142" spans="2:45" x14ac:dyDescent="0.25">
      <c r="B142" s="109" t="s">
        <v>126</v>
      </c>
      <c r="C142" s="110" t="s">
        <v>19</v>
      </c>
      <c r="D142" s="111" t="s">
        <v>10</v>
      </c>
      <c r="E142" s="112"/>
      <c r="F142" s="111">
        <v>27234.130859375</v>
      </c>
      <c r="G142" s="112"/>
      <c r="H142" s="111">
        <v>29347.98046875</v>
      </c>
      <c r="I142" s="112"/>
      <c r="J142" s="111">
        <v>31943.76953125</v>
      </c>
      <c r="K142" s="112"/>
      <c r="L142" s="111">
        <v>32972.890625</v>
      </c>
      <c r="M142" s="112"/>
      <c r="N142" s="111">
        <v>30470.029296875</v>
      </c>
      <c r="O142" s="108"/>
      <c r="P142" s="111">
        <v>30617</v>
      </c>
      <c r="Q142" s="108"/>
      <c r="R142" s="111">
        <v>31030.869140625</v>
      </c>
      <c r="S142" s="108"/>
      <c r="T142" s="111">
        <v>30999.259765625</v>
      </c>
      <c r="U142" s="108"/>
      <c r="V142" s="111">
        <v>31081.369140625</v>
      </c>
      <c r="W142" s="108"/>
      <c r="X142" s="111">
        <v>29736.189453125</v>
      </c>
      <c r="Y142" s="108">
        <v>13</v>
      </c>
      <c r="Z142" s="111">
        <v>31351.869140625</v>
      </c>
      <c r="AA142" s="108"/>
      <c r="AB142" s="111">
        <v>30081.8203125</v>
      </c>
      <c r="AC142" s="108"/>
      <c r="AD142" s="111">
        <v>30365.58984375</v>
      </c>
      <c r="AE142" s="108"/>
      <c r="AF142" s="111">
        <v>28454</v>
      </c>
      <c r="AG142" s="108"/>
      <c r="AH142" s="111">
        <v>30196</v>
      </c>
      <c r="AI142" s="108"/>
      <c r="AJ142" s="111">
        <v>29733</v>
      </c>
      <c r="AK142" s="108"/>
      <c r="AL142" s="111">
        <v>30862</v>
      </c>
      <c r="AM142" s="108"/>
      <c r="AN142" s="111">
        <v>30786</v>
      </c>
      <c r="AO142" s="108"/>
      <c r="AP142" s="111">
        <v>30920</v>
      </c>
      <c r="AQ142" s="108"/>
      <c r="AR142" s="111">
        <v>31230</v>
      </c>
      <c r="AS142" s="108"/>
    </row>
    <row r="143" spans="2:45" s="113" customFormat="1" x14ac:dyDescent="0.25">
      <c r="B143" s="104" t="s">
        <v>127</v>
      </c>
      <c r="C143" s="105" t="s">
        <v>9</v>
      </c>
      <c r="D143" s="106" t="s">
        <v>10</v>
      </c>
      <c r="E143" s="107"/>
      <c r="F143" s="106" t="s">
        <v>10</v>
      </c>
      <c r="G143" s="107"/>
      <c r="H143" s="106" t="s">
        <v>10</v>
      </c>
      <c r="I143" s="107"/>
      <c r="J143" s="106" t="s">
        <v>10</v>
      </c>
      <c r="K143" s="107"/>
      <c r="L143" s="106" t="s">
        <v>10</v>
      </c>
      <c r="M143" s="107"/>
      <c r="N143" s="106" t="s">
        <v>10</v>
      </c>
      <c r="O143" s="108"/>
      <c r="P143" s="106" t="s">
        <v>10</v>
      </c>
      <c r="Q143" s="108"/>
      <c r="R143" s="106" t="s">
        <v>10</v>
      </c>
      <c r="S143" s="108"/>
      <c r="T143" s="106" t="s">
        <v>10</v>
      </c>
      <c r="U143" s="108"/>
      <c r="V143" s="106" t="s">
        <v>10</v>
      </c>
      <c r="W143" s="108"/>
      <c r="X143" s="106" t="s">
        <v>10</v>
      </c>
      <c r="Y143" s="108"/>
      <c r="Z143" s="106" t="s">
        <v>10</v>
      </c>
      <c r="AA143" s="108"/>
      <c r="AB143" s="106">
        <v>224.23800659179687</v>
      </c>
      <c r="AC143" s="108"/>
      <c r="AD143" s="106" t="s">
        <v>10</v>
      </c>
      <c r="AE143" s="108"/>
      <c r="AF143" s="106" t="s">
        <v>10</v>
      </c>
      <c r="AG143" s="108"/>
      <c r="AH143" s="106" t="s">
        <v>10</v>
      </c>
      <c r="AI143" s="108"/>
      <c r="AJ143" s="106" t="s">
        <v>10</v>
      </c>
      <c r="AK143" s="108"/>
      <c r="AL143" s="106" t="s">
        <v>10</v>
      </c>
      <c r="AM143" s="108"/>
      <c r="AN143" s="106" t="s">
        <v>10</v>
      </c>
      <c r="AO143" s="108"/>
      <c r="AP143" s="106" t="s">
        <v>10</v>
      </c>
      <c r="AQ143" s="108"/>
      <c r="AR143" s="106" t="s">
        <v>10</v>
      </c>
      <c r="AS143" s="108"/>
    </row>
    <row r="144" spans="2:45" ht="12.75" customHeight="1" x14ac:dyDescent="0.25">
      <c r="B144" s="104" t="s">
        <v>128</v>
      </c>
      <c r="C144" s="105" t="s">
        <v>9</v>
      </c>
      <c r="D144" s="106" t="s">
        <v>10</v>
      </c>
      <c r="E144" s="107"/>
      <c r="F144" s="106">
        <v>778.9000244140625</v>
      </c>
      <c r="G144" s="107">
        <v>34</v>
      </c>
      <c r="H144" s="106" t="s">
        <v>10</v>
      </c>
      <c r="I144" s="107"/>
      <c r="J144" s="106" t="s">
        <v>10</v>
      </c>
      <c r="K144" s="107"/>
      <c r="L144" s="106" t="s">
        <v>10</v>
      </c>
      <c r="M144" s="107"/>
      <c r="N144" s="106">
        <v>765.5</v>
      </c>
      <c r="O144" s="108">
        <v>34</v>
      </c>
      <c r="P144" s="106">
        <v>1459.0999755859375</v>
      </c>
      <c r="Q144" s="108">
        <v>34</v>
      </c>
      <c r="R144" s="106">
        <v>2301.10009765625</v>
      </c>
      <c r="S144" s="108">
        <v>34</v>
      </c>
      <c r="T144" s="106">
        <v>2920.300048828125</v>
      </c>
      <c r="U144" s="108">
        <v>34</v>
      </c>
      <c r="V144" s="106">
        <v>2821.699951171875</v>
      </c>
      <c r="W144" s="108">
        <v>34</v>
      </c>
      <c r="X144" s="106">
        <v>3235.300048828125</v>
      </c>
      <c r="Y144" s="108">
        <v>34</v>
      </c>
      <c r="Z144" s="106">
        <v>3526.949951171875</v>
      </c>
      <c r="AA144" s="108">
        <v>34</v>
      </c>
      <c r="AB144" s="106">
        <v>3618.39990234375</v>
      </c>
      <c r="AC144" s="108">
        <v>34</v>
      </c>
      <c r="AD144" s="106">
        <v>4387.5</v>
      </c>
      <c r="AE144" s="108">
        <v>34</v>
      </c>
      <c r="AF144" s="106">
        <v>4369.89990234375</v>
      </c>
      <c r="AG144" s="108">
        <v>34</v>
      </c>
      <c r="AH144" s="106">
        <v>4444.7998046875</v>
      </c>
      <c r="AI144" s="108">
        <v>34</v>
      </c>
      <c r="AJ144" s="106" t="s">
        <v>10</v>
      </c>
      <c r="AK144" s="108"/>
      <c r="AL144" s="106" t="s">
        <v>10</v>
      </c>
      <c r="AM144" s="108"/>
      <c r="AN144" s="106" t="s">
        <v>10</v>
      </c>
      <c r="AO144" s="108"/>
      <c r="AP144" s="106" t="s">
        <v>10</v>
      </c>
      <c r="AQ144" s="108"/>
      <c r="AR144" s="106" t="s">
        <v>10</v>
      </c>
      <c r="AS144" s="108"/>
    </row>
    <row r="145" spans="1:45" x14ac:dyDescent="0.25">
      <c r="B145" s="104" t="s">
        <v>129</v>
      </c>
      <c r="C145" s="105" t="s">
        <v>9</v>
      </c>
      <c r="D145" s="106" t="s">
        <v>10</v>
      </c>
      <c r="E145" s="107"/>
      <c r="F145" s="106" t="s">
        <v>10</v>
      </c>
      <c r="G145" s="107"/>
      <c r="H145" s="106" t="s">
        <v>10</v>
      </c>
      <c r="I145" s="107"/>
      <c r="J145" s="106" t="s">
        <v>10</v>
      </c>
      <c r="K145" s="107"/>
      <c r="L145" s="106" t="s">
        <v>10</v>
      </c>
      <c r="M145" s="107"/>
      <c r="N145" s="106" t="s">
        <v>10</v>
      </c>
      <c r="O145" s="108"/>
      <c r="P145" s="106" t="s">
        <v>10</v>
      </c>
      <c r="Q145" s="108"/>
      <c r="R145" s="106" t="s">
        <v>10</v>
      </c>
      <c r="S145" s="108"/>
      <c r="T145" s="106" t="s">
        <v>10</v>
      </c>
      <c r="U145" s="108"/>
      <c r="V145" s="106" t="s">
        <v>10</v>
      </c>
      <c r="W145" s="108"/>
      <c r="X145" s="106" t="s">
        <v>10</v>
      </c>
      <c r="Y145" s="108"/>
      <c r="Z145" s="106" t="s">
        <v>10</v>
      </c>
      <c r="AA145" s="108"/>
      <c r="AB145" s="106" t="s">
        <v>10</v>
      </c>
      <c r="AC145" s="108"/>
      <c r="AD145" s="106" t="s">
        <v>10</v>
      </c>
      <c r="AE145" s="108"/>
      <c r="AF145" s="106" t="s">
        <v>10</v>
      </c>
      <c r="AG145" s="108"/>
      <c r="AH145" s="106">
        <v>6654.2001953125</v>
      </c>
      <c r="AI145" s="108">
        <v>35</v>
      </c>
      <c r="AJ145" s="106" t="s">
        <v>10</v>
      </c>
      <c r="AK145" s="108"/>
      <c r="AL145" s="106">
        <v>5211.1669921875</v>
      </c>
      <c r="AM145" s="108">
        <v>35</v>
      </c>
      <c r="AN145" s="106">
        <v>5324.9921875</v>
      </c>
      <c r="AO145" s="108">
        <v>35</v>
      </c>
      <c r="AP145" s="106" t="s">
        <v>10</v>
      </c>
      <c r="AQ145" s="108"/>
      <c r="AR145" s="106" t="s">
        <v>10</v>
      </c>
      <c r="AS145" s="108"/>
    </row>
    <row r="146" spans="1:45" ht="31.2" x14ac:dyDescent="0.25">
      <c r="B146" s="122" t="s">
        <v>130</v>
      </c>
      <c r="C146" s="123" t="s">
        <v>19</v>
      </c>
      <c r="D146" s="124">
        <v>27100</v>
      </c>
      <c r="E146" s="125"/>
      <c r="F146" s="124">
        <v>28900</v>
      </c>
      <c r="G146" s="125"/>
      <c r="H146" s="124">
        <v>29750</v>
      </c>
      <c r="I146" s="125"/>
      <c r="J146" s="124">
        <v>31042</v>
      </c>
      <c r="K146" s="125"/>
      <c r="L146" s="124">
        <v>31697</v>
      </c>
      <c r="M146" s="125"/>
      <c r="N146" s="124">
        <v>33392</v>
      </c>
      <c r="O146" s="126"/>
      <c r="P146" s="124">
        <v>33954</v>
      </c>
      <c r="Q146" s="126"/>
      <c r="R146" s="124">
        <v>34945</v>
      </c>
      <c r="S146" s="126"/>
      <c r="T146" s="124">
        <v>35532</v>
      </c>
      <c r="U146" s="126"/>
      <c r="V146" s="124">
        <v>35279</v>
      </c>
      <c r="W146" s="126"/>
      <c r="X146" s="124">
        <v>36121</v>
      </c>
      <c r="Y146" s="126"/>
      <c r="Z146" s="124">
        <v>35121</v>
      </c>
      <c r="AA146" s="126"/>
      <c r="AB146" s="124">
        <v>35479</v>
      </c>
      <c r="AC146" s="126"/>
      <c r="AD146" s="124">
        <v>34780</v>
      </c>
      <c r="AE146" s="126"/>
      <c r="AF146" s="124">
        <v>33424</v>
      </c>
      <c r="AG146" s="126"/>
      <c r="AH146" s="124">
        <v>32507.44921875</v>
      </c>
      <c r="AI146" s="126"/>
      <c r="AJ146" s="124">
        <v>31954.509765625</v>
      </c>
      <c r="AK146" s="126"/>
      <c r="AL146" s="124">
        <v>31066.060546875</v>
      </c>
      <c r="AM146" s="126"/>
      <c r="AN146" s="124">
        <v>30413.349609375</v>
      </c>
      <c r="AO146" s="126"/>
      <c r="AP146" s="124">
        <v>30890.25</v>
      </c>
      <c r="AQ146" s="126"/>
      <c r="AR146" s="124">
        <v>31130.990234375</v>
      </c>
      <c r="AS146" s="126"/>
    </row>
    <row r="147" spans="1:45" x14ac:dyDescent="0.25">
      <c r="B147" s="114" t="s">
        <v>131</v>
      </c>
      <c r="C147" s="115" t="s">
        <v>19</v>
      </c>
      <c r="D147" s="116">
        <v>188939</v>
      </c>
      <c r="E147" s="117"/>
      <c r="F147" s="116">
        <v>197113</v>
      </c>
      <c r="G147" s="117"/>
      <c r="H147" s="116">
        <v>195943</v>
      </c>
      <c r="I147" s="117"/>
      <c r="J147" s="116">
        <v>202393</v>
      </c>
      <c r="K147" s="117"/>
      <c r="L147" s="116">
        <v>206040</v>
      </c>
      <c r="M147" s="117"/>
      <c r="N147" s="116">
        <v>213080</v>
      </c>
      <c r="P147" s="116">
        <v>220854</v>
      </c>
      <c r="R147" s="116">
        <v>218450</v>
      </c>
      <c r="T147" s="116">
        <v>222560</v>
      </c>
      <c r="V147" s="116">
        <v>223548</v>
      </c>
      <c r="X147" s="116">
        <v>230534</v>
      </c>
      <c r="Z147" s="116">
        <v>230180</v>
      </c>
      <c r="AB147" s="116">
        <v>233237</v>
      </c>
      <c r="AD147" s="116">
        <v>232693</v>
      </c>
      <c r="AF147" s="116">
        <v>229046</v>
      </c>
      <c r="AH147" s="116">
        <v>221861</v>
      </c>
      <c r="AJ147" s="116">
        <v>227177</v>
      </c>
      <c r="AL147" s="116">
        <v>227141</v>
      </c>
      <c r="AN147" s="116">
        <v>227604</v>
      </c>
      <c r="AP147" s="116" t="s">
        <v>10</v>
      </c>
      <c r="AR147" s="116" t="s">
        <v>10</v>
      </c>
    </row>
    <row r="148" spans="1:45" x14ac:dyDescent="0.25">
      <c r="B148" s="114" t="s">
        <v>132</v>
      </c>
      <c r="C148" s="115" t="s">
        <v>9</v>
      </c>
      <c r="D148" s="116">
        <v>830</v>
      </c>
      <c r="E148" s="117"/>
      <c r="F148" s="116">
        <v>870</v>
      </c>
      <c r="G148" s="117"/>
      <c r="H148" s="116" t="s">
        <v>10</v>
      </c>
      <c r="I148" s="117"/>
      <c r="J148" s="116" t="s">
        <v>10</v>
      </c>
      <c r="K148" s="117"/>
      <c r="L148" s="116" t="s">
        <v>10</v>
      </c>
      <c r="M148" s="117"/>
      <c r="N148" s="116" t="s">
        <v>10</v>
      </c>
      <c r="P148" s="116">
        <v>910</v>
      </c>
      <c r="R148" s="116" t="s">
        <v>10</v>
      </c>
      <c r="T148" s="116" t="s">
        <v>10</v>
      </c>
      <c r="V148" s="116" t="s">
        <v>10</v>
      </c>
      <c r="X148" s="116" t="s">
        <v>10</v>
      </c>
      <c r="Z148" s="116" t="s">
        <v>10</v>
      </c>
      <c r="AB148" s="116" t="s">
        <v>10</v>
      </c>
      <c r="AD148" s="116" t="s">
        <v>10</v>
      </c>
      <c r="AF148" s="116" t="s">
        <v>10</v>
      </c>
      <c r="AH148" s="116" t="s">
        <v>10</v>
      </c>
      <c r="AJ148" s="116" t="s">
        <v>10</v>
      </c>
      <c r="AL148" s="116" t="s">
        <v>10</v>
      </c>
      <c r="AN148" s="116" t="s">
        <v>10</v>
      </c>
      <c r="AP148" s="116" t="s">
        <v>10</v>
      </c>
      <c r="AR148" s="116" t="s">
        <v>10</v>
      </c>
    </row>
    <row r="149" spans="1:45" x14ac:dyDescent="0.25">
      <c r="B149" s="114" t="s">
        <v>133</v>
      </c>
      <c r="C149" s="115" t="s">
        <v>9</v>
      </c>
      <c r="D149" s="116" t="s">
        <v>10</v>
      </c>
      <c r="E149" s="117"/>
      <c r="F149" s="116" t="s">
        <v>10</v>
      </c>
      <c r="G149" s="117"/>
      <c r="H149" s="116" t="s">
        <v>10</v>
      </c>
      <c r="I149" s="117"/>
      <c r="J149" s="116" t="s">
        <v>10</v>
      </c>
      <c r="K149" s="117"/>
      <c r="L149" s="116" t="s">
        <v>10</v>
      </c>
      <c r="M149" s="117"/>
      <c r="N149" s="116">
        <v>841</v>
      </c>
      <c r="O149" s="3">
        <v>36</v>
      </c>
      <c r="P149" s="116">
        <v>1267</v>
      </c>
      <c r="Q149" s="3">
        <v>36</v>
      </c>
      <c r="R149" s="116">
        <v>822</v>
      </c>
      <c r="S149" s="3">
        <v>36</v>
      </c>
      <c r="T149" s="116">
        <v>1310</v>
      </c>
      <c r="U149" s="3">
        <v>36</v>
      </c>
      <c r="V149" s="116">
        <v>1105</v>
      </c>
      <c r="W149" s="3">
        <v>36</v>
      </c>
      <c r="X149" s="116">
        <v>1167</v>
      </c>
      <c r="Y149" s="3">
        <v>36</v>
      </c>
      <c r="Z149" s="116">
        <v>1273</v>
      </c>
      <c r="AA149" s="3">
        <v>36</v>
      </c>
      <c r="AB149" s="116">
        <v>1382</v>
      </c>
      <c r="AC149" s="3">
        <v>36</v>
      </c>
      <c r="AD149" s="116">
        <v>1447</v>
      </c>
      <c r="AE149" s="3">
        <v>36</v>
      </c>
      <c r="AF149" s="116">
        <v>1369</v>
      </c>
      <c r="AG149" s="3">
        <v>37</v>
      </c>
      <c r="AH149" s="116">
        <v>1410</v>
      </c>
      <c r="AI149" s="3">
        <v>37</v>
      </c>
      <c r="AJ149" s="116">
        <v>1452</v>
      </c>
      <c r="AK149" s="3">
        <v>37</v>
      </c>
      <c r="AL149" s="116">
        <v>1473</v>
      </c>
      <c r="AM149" s="3">
        <v>37</v>
      </c>
      <c r="AN149" s="116">
        <v>1535</v>
      </c>
      <c r="AO149" s="3">
        <v>37</v>
      </c>
      <c r="AP149" s="116" t="s">
        <v>10</v>
      </c>
      <c r="AR149" s="116" t="s">
        <v>10</v>
      </c>
    </row>
    <row r="150" spans="1:45" x14ac:dyDescent="0.25">
      <c r="B150" s="118" t="s">
        <v>134</v>
      </c>
      <c r="C150" s="119" t="s">
        <v>9</v>
      </c>
      <c r="D150" s="120" t="s">
        <v>10</v>
      </c>
      <c r="E150" s="121"/>
      <c r="F150" s="120" t="s">
        <v>10</v>
      </c>
      <c r="G150" s="121"/>
      <c r="H150" s="120" t="s">
        <v>10</v>
      </c>
      <c r="I150" s="121"/>
      <c r="J150" s="120" t="s">
        <v>10</v>
      </c>
      <c r="K150" s="121"/>
      <c r="L150" s="120" t="s">
        <v>10</v>
      </c>
      <c r="M150" s="121"/>
      <c r="N150" s="120" t="s">
        <v>10</v>
      </c>
      <c r="P150" s="120">
        <v>291.60000610351562</v>
      </c>
      <c r="Q150" s="3">
        <v>38</v>
      </c>
      <c r="R150" s="120" t="s">
        <v>10</v>
      </c>
      <c r="T150" s="120" t="s">
        <v>10</v>
      </c>
      <c r="V150" s="120" t="s">
        <v>10</v>
      </c>
      <c r="X150" s="120" t="s">
        <v>10</v>
      </c>
      <c r="Z150" s="120">
        <v>388.79998779296875</v>
      </c>
      <c r="AA150" s="3">
        <v>38</v>
      </c>
      <c r="AB150" s="120" t="s">
        <v>10</v>
      </c>
      <c r="AD150" s="120" t="s">
        <v>10</v>
      </c>
      <c r="AF150" s="120" t="s">
        <v>10</v>
      </c>
      <c r="AH150" s="120" t="s">
        <v>10</v>
      </c>
      <c r="AJ150" s="120" t="s">
        <v>10</v>
      </c>
      <c r="AL150" s="120" t="s">
        <v>10</v>
      </c>
      <c r="AN150" s="120" t="s">
        <v>10</v>
      </c>
      <c r="AP150" s="120" t="s">
        <v>10</v>
      </c>
      <c r="AR150" s="120" t="s">
        <v>10</v>
      </c>
    </row>
    <row r="151" spans="1:45" x14ac:dyDescent="0.25">
      <c r="A151" s="128"/>
      <c r="B151" s="129"/>
      <c r="C151" s="129"/>
      <c r="D151" s="130"/>
      <c r="E151" s="131"/>
      <c r="F151" s="130"/>
      <c r="G151" s="131"/>
      <c r="H151" s="130"/>
      <c r="I151" s="131"/>
      <c r="J151" s="130"/>
      <c r="K151" s="131"/>
      <c r="L151" s="130"/>
      <c r="M151" s="131"/>
      <c r="N151" s="130"/>
      <c r="O151" s="131"/>
      <c r="P151" s="130"/>
      <c r="Q151" s="132"/>
      <c r="R151" s="130"/>
      <c r="S151" s="131"/>
      <c r="T151" s="130"/>
      <c r="U151" s="131"/>
      <c r="V151" s="130"/>
      <c r="W151" s="132"/>
      <c r="X151" s="130"/>
      <c r="Y151" s="131"/>
      <c r="Z151" s="130"/>
      <c r="AA151" s="132"/>
      <c r="AB151" s="132"/>
      <c r="AC151" s="132"/>
      <c r="AD151" s="132"/>
      <c r="AE151" s="132"/>
      <c r="AF151" s="130"/>
      <c r="AG151" s="131"/>
      <c r="AH151" s="130"/>
      <c r="AI151" s="131"/>
      <c r="AJ151" s="132"/>
      <c r="AK151" s="132"/>
      <c r="AL151" s="132"/>
      <c r="AM151" s="132"/>
      <c r="AN151" s="132"/>
      <c r="AO151" s="132"/>
      <c r="AP151" s="130"/>
      <c r="AQ151" s="131"/>
      <c r="AR151" s="130"/>
      <c r="AS151" s="131"/>
    </row>
    <row r="152" spans="1:45" x14ac:dyDescent="0.25">
      <c r="A152" s="133"/>
      <c r="B152" s="133"/>
      <c r="C152" s="133"/>
      <c r="D152" s="134"/>
      <c r="E152" s="135"/>
      <c r="F152" s="136"/>
      <c r="G152" s="137"/>
      <c r="H152" s="136"/>
      <c r="I152" s="137"/>
      <c r="J152" s="134"/>
      <c r="K152" s="135"/>
      <c r="L152" s="134"/>
      <c r="M152" s="135"/>
      <c r="N152" s="134"/>
      <c r="O152" s="135"/>
      <c r="P152" s="136"/>
      <c r="Q152" s="137"/>
      <c r="R152" s="134"/>
      <c r="S152" s="135"/>
      <c r="T152" s="134"/>
      <c r="U152" s="135"/>
      <c r="V152" s="134"/>
      <c r="W152" s="135"/>
      <c r="X152" s="136"/>
      <c r="Y152" s="137"/>
      <c r="Z152" s="134"/>
      <c r="AF152" s="136"/>
      <c r="AG152" s="137"/>
      <c r="AH152" s="134"/>
      <c r="AI152" s="135"/>
      <c r="AP152" s="136"/>
      <c r="AQ152" s="137"/>
      <c r="AR152" s="134"/>
      <c r="AS152" s="135"/>
    </row>
    <row r="153" spans="1:45" customFormat="1" ht="12.75" customHeight="1" x14ac:dyDescent="0.25">
      <c r="A153" s="138" t="s">
        <v>135</v>
      </c>
      <c r="B153" s="139"/>
      <c r="C153" s="139"/>
      <c r="D153" s="140"/>
      <c r="E153" s="141"/>
      <c r="F153" s="142"/>
      <c r="G153" s="140"/>
      <c r="H153" s="143"/>
      <c r="I153" s="142"/>
      <c r="J153" s="141"/>
      <c r="K153" s="142"/>
    </row>
    <row r="154" spans="1:45" customFormat="1" ht="12.75" customHeight="1" x14ac:dyDescent="0.25">
      <c r="A154" s="191" t="s">
        <v>136</v>
      </c>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row>
    <row r="155" spans="1:45" customFormat="1" ht="13.2" customHeight="1" x14ac:dyDescent="0.25">
      <c r="A155" s="193" t="s">
        <v>137</v>
      </c>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c r="AA155" s="194"/>
      <c r="AB155" s="194"/>
      <c r="AC155" s="194"/>
      <c r="AD155" s="194"/>
      <c r="AE155" s="194"/>
      <c r="AF155" s="194"/>
      <c r="AG155" s="194"/>
      <c r="AH155" s="194"/>
      <c r="AI155" s="194"/>
      <c r="AJ155" s="144"/>
      <c r="AK155" s="144"/>
      <c r="AL155" s="144"/>
      <c r="AM155" s="144"/>
      <c r="AN155" s="144"/>
      <c r="AO155" s="144"/>
      <c r="AP155" s="144"/>
      <c r="AQ155" s="144"/>
      <c r="AR155" s="144"/>
      <c r="AS155" s="144"/>
    </row>
    <row r="156" spans="1:45" s="145" customFormat="1" ht="16.95" customHeight="1" x14ac:dyDescent="0.25">
      <c r="A156" s="193" t="s">
        <v>138</v>
      </c>
      <c r="B156" s="193"/>
      <c r="C156" s="193"/>
      <c r="D156" s="193"/>
      <c r="E156" s="193"/>
      <c r="F156" s="193"/>
      <c r="G156" s="193"/>
      <c r="H156" s="193"/>
      <c r="I156" s="193"/>
      <c r="J156" s="193"/>
      <c r="K156" s="193"/>
      <c r="L156" s="193"/>
      <c r="M156" s="193"/>
      <c r="N156" s="193"/>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row>
    <row r="157" spans="1:45" s="8" customFormat="1" x14ac:dyDescent="0.25">
      <c r="A157" s="195"/>
      <c r="B157" s="195"/>
      <c r="C157" s="195"/>
      <c r="D157" s="195"/>
      <c r="E157" s="195"/>
      <c r="F157" s="195"/>
      <c r="G157" s="195"/>
      <c r="H157" s="195"/>
      <c r="I157" s="195"/>
      <c r="J157" s="146"/>
    </row>
    <row r="158" spans="1:45" hidden="1" x14ac:dyDescent="0.25">
      <c r="A158" s="8"/>
      <c r="B158" s="147"/>
      <c r="C158" s="147"/>
      <c r="D158" s="148"/>
      <c r="E158" s="149"/>
      <c r="F158" s="147"/>
      <c r="G158" s="148"/>
      <c r="H158" s="149"/>
      <c r="I158" s="147"/>
      <c r="J158" s="150"/>
      <c r="K158" s="33"/>
      <c r="L158" s="8"/>
      <c r="M158" s="151"/>
      <c r="N158" s="8"/>
      <c r="O158" s="8"/>
      <c r="P158" s="8"/>
      <c r="Q158" s="8"/>
      <c r="R158" s="147"/>
      <c r="S158" s="148"/>
      <c r="T158" s="149"/>
      <c r="U158" s="147"/>
      <c r="V158" s="150"/>
      <c r="W158" s="33"/>
      <c r="X158" s="8"/>
      <c r="Y158" s="151"/>
      <c r="Z158" s="8"/>
      <c r="AA158" s="8"/>
      <c r="AB158" s="8"/>
      <c r="AC158" s="8"/>
      <c r="AD158" s="8"/>
      <c r="AE158" s="8"/>
      <c r="AF158" s="8"/>
      <c r="AG158" s="8"/>
      <c r="AH158" s="8"/>
      <c r="AI158" s="152"/>
      <c r="AJ158" s="8"/>
      <c r="AK158" s="8"/>
      <c r="AL158" s="8"/>
      <c r="AM158" s="8"/>
      <c r="AN158" s="8"/>
      <c r="AO158" s="8"/>
      <c r="AP158" s="8"/>
      <c r="AQ158" s="8"/>
      <c r="AR158" s="8"/>
      <c r="AS158" s="152"/>
    </row>
    <row r="159" spans="1:45" x14ac:dyDescent="0.25">
      <c r="A159" s="133" t="s">
        <v>139</v>
      </c>
      <c r="B159" s="153"/>
      <c r="C159" s="153"/>
      <c r="D159" s="154"/>
      <c r="E159" s="155"/>
      <c r="F159" s="154"/>
      <c r="G159" s="155"/>
      <c r="H159" s="156"/>
      <c r="I159" s="155"/>
      <c r="J159" s="157"/>
      <c r="K159" s="157"/>
      <c r="L159" s="157"/>
      <c r="M159" s="158"/>
      <c r="N159" s="157"/>
      <c r="O159" s="157"/>
      <c r="P159" s="157"/>
      <c r="Q159" s="157"/>
      <c r="R159" s="154"/>
      <c r="S159" s="155"/>
      <c r="T159" s="156"/>
      <c r="U159" s="155"/>
      <c r="V159" s="157"/>
      <c r="W159" s="157"/>
      <c r="X159" s="157"/>
      <c r="Y159" s="158"/>
      <c r="Z159" s="157"/>
      <c r="AA159" s="157"/>
      <c r="AB159" s="157"/>
      <c r="AC159" s="157"/>
      <c r="AD159" s="157"/>
      <c r="AE159" s="157"/>
      <c r="AF159" s="157"/>
      <c r="AG159" s="157"/>
      <c r="AH159" s="157"/>
      <c r="AI159" s="159"/>
      <c r="AJ159" s="157"/>
      <c r="AK159" s="157"/>
      <c r="AL159" s="157"/>
      <c r="AM159" s="157"/>
      <c r="AN159" s="157"/>
      <c r="AO159" s="157"/>
      <c r="AP159" s="157"/>
      <c r="AQ159" s="157"/>
      <c r="AR159" s="157"/>
      <c r="AS159" s="159"/>
    </row>
    <row r="160" spans="1:45" ht="3" customHeight="1" x14ac:dyDescent="0.25">
      <c r="A160" s="133"/>
      <c r="B160" s="160" t="s">
        <v>140</v>
      </c>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57"/>
      <c r="AK160" s="157"/>
      <c r="AL160" s="157"/>
      <c r="AM160" s="157"/>
      <c r="AN160" s="157"/>
      <c r="AO160" s="157"/>
      <c r="AP160" s="157"/>
      <c r="AQ160" s="157"/>
      <c r="AR160" s="157"/>
      <c r="AS160" s="159"/>
    </row>
    <row r="161" spans="1:46" customFormat="1" ht="12.75" customHeight="1" x14ac:dyDescent="0.25">
      <c r="A161" s="161">
        <v>1</v>
      </c>
      <c r="B161" s="180" t="s">
        <v>140</v>
      </c>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c r="AI161" s="180"/>
      <c r="AJ161" s="162"/>
      <c r="AK161" s="162"/>
      <c r="AL161" s="162"/>
      <c r="AM161" s="162"/>
      <c r="AN161" s="162"/>
      <c r="AO161" s="162"/>
      <c r="AP161" s="162"/>
      <c r="AQ161" s="162"/>
      <c r="AR161" s="162"/>
      <c r="AS161" s="162"/>
      <c r="AT161" s="160"/>
    </row>
    <row r="162" spans="1:46" customFormat="1" ht="12.75" customHeight="1" x14ac:dyDescent="0.25">
      <c r="A162" s="161">
        <v>2</v>
      </c>
      <c r="B162" s="180" t="s">
        <v>141</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40"/>
      <c r="AK162" s="162"/>
      <c r="AL162" s="162"/>
      <c r="AM162" s="162"/>
      <c r="AN162" s="162"/>
      <c r="AO162" s="162"/>
      <c r="AP162" s="162"/>
      <c r="AQ162" s="162"/>
      <c r="AR162" s="162"/>
      <c r="AS162" s="162"/>
      <c r="AT162" s="160"/>
    </row>
    <row r="163" spans="1:46" customFormat="1" x14ac:dyDescent="0.25">
      <c r="A163" s="161">
        <v>3</v>
      </c>
      <c r="B163" s="180" t="s">
        <v>169</v>
      </c>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40"/>
      <c r="AK163" s="162"/>
      <c r="AL163" s="162"/>
      <c r="AM163" s="162"/>
      <c r="AN163" s="162"/>
      <c r="AO163" s="162"/>
      <c r="AP163" s="162"/>
      <c r="AQ163" s="162"/>
      <c r="AR163" s="162"/>
      <c r="AS163" s="162"/>
      <c r="AT163" s="160"/>
    </row>
    <row r="164" spans="1:46" customFormat="1" ht="12.75" customHeight="1" x14ac:dyDescent="0.25">
      <c r="A164" s="161">
        <v>4</v>
      </c>
      <c r="B164" s="180" t="s">
        <v>142</v>
      </c>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40"/>
      <c r="AK164" s="162"/>
      <c r="AL164" s="162"/>
      <c r="AM164" s="162"/>
      <c r="AN164" s="162"/>
      <c r="AO164" s="162"/>
      <c r="AP164" s="162"/>
      <c r="AQ164" s="162"/>
      <c r="AR164" s="162"/>
      <c r="AS164" s="162"/>
      <c r="AT164" s="160"/>
    </row>
    <row r="165" spans="1:46" customFormat="1" ht="25.95" customHeight="1" x14ac:dyDescent="0.25">
      <c r="A165" s="161">
        <v>5</v>
      </c>
      <c r="B165" s="180" t="s">
        <v>143</v>
      </c>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40"/>
      <c r="AK165" s="162"/>
      <c r="AL165" s="162"/>
      <c r="AM165" s="162"/>
      <c r="AN165" s="162"/>
      <c r="AO165" s="162"/>
      <c r="AP165" s="162"/>
      <c r="AQ165" s="162"/>
      <c r="AR165" s="162"/>
      <c r="AS165" s="162"/>
      <c r="AT165" s="160"/>
    </row>
    <row r="166" spans="1:46" customFormat="1" ht="12.75" customHeight="1" x14ac:dyDescent="0.25">
      <c r="A166" s="161">
        <v>6</v>
      </c>
      <c r="B166" s="180" t="s">
        <v>144</v>
      </c>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40"/>
      <c r="AK166" s="162"/>
      <c r="AL166" s="162"/>
      <c r="AM166" s="162"/>
      <c r="AN166" s="162"/>
      <c r="AO166" s="162"/>
      <c r="AP166" s="162"/>
      <c r="AQ166" s="162"/>
      <c r="AR166" s="162"/>
      <c r="AS166" s="162"/>
      <c r="AT166" s="160"/>
    </row>
    <row r="167" spans="1:46" customFormat="1" ht="12.75" customHeight="1" x14ac:dyDescent="0.25">
      <c r="A167" s="161">
        <v>7</v>
      </c>
      <c r="B167" s="180" t="s">
        <v>145</v>
      </c>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c r="AI167" s="180"/>
      <c r="AJ167" s="140"/>
      <c r="AK167" s="162"/>
      <c r="AL167" s="162"/>
      <c r="AM167" s="162"/>
      <c r="AN167" s="162"/>
      <c r="AO167" s="162"/>
      <c r="AP167" s="162"/>
      <c r="AQ167" s="162"/>
      <c r="AR167" s="162"/>
      <c r="AS167" s="162"/>
      <c r="AT167" s="160"/>
    </row>
    <row r="168" spans="1:46" customFormat="1" ht="12.75" customHeight="1" x14ac:dyDescent="0.25">
      <c r="A168" s="161">
        <v>8</v>
      </c>
      <c r="B168" s="180" t="s">
        <v>170</v>
      </c>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40"/>
      <c r="AK168" s="162"/>
      <c r="AL168" s="162"/>
      <c r="AM168" s="162"/>
      <c r="AN168" s="162"/>
      <c r="AO168" s="162"/>
      <c r="AP168" s="162"/>
      <c r="AQ168" s="162"/>
      <c r="AR168" s="162"/>
      <c r="AS168" s="162"/>
      <c r="AT168" s="160"/>
    </row>
    <row r="169" spans="1:46" customFormat="1" x14ac:dyDescent="0.25">
      <c r="A169" s="161">
        <v>9</v>
      </c>
      <c r="B169" s="180" t="s">
        <v>146</v>
      </c>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c r="AI169" s="180"/>
      <c r="AJ169" s="140"/>
      <c r="AK169" s="162"/>
      <c r="AL169" s="162"/>
      <c r="AM169" s="162"/>
      <c r="AN169" s="162"/>
      <c r="AO169" s="162"/>
      <c r="AP169" s="162"/>
      <c r="AQ169" s="162"/>
      <c r="AR169" s="162"/>
      <c r="AS169" s="162"/>
      <c r="AT169" s="160"/>
    </row>
    <row r="170" spans="1:46" customFormat="1" ht="24" customHeight="1" x14ac:dyDescent="0.25">
      <c r="A170" s="161">
        <v>10</v>
      </c>
      <c r="B170" s="180" t="s">
        <v>147</v>
      </c>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c r="AI170" s="180"/>
      <c r="AJ170" s="140"/>
      <c r="AK170" s="162"/>
      <c r="AL170" s="162"/>
      <c r="AM170" s="162"/>
      <c r="AN170" s="162"/>
      <c r="AO170" s="162"/>
      <c r="AP170" s="162"/>
      <c r="AQ170" s="162"/>
      <c r="AR170" s="162"/>
      <c r="AS170" s="162"/>
      <c r="AT170" s="160"/>
    </row>
    <row r="171" spans="1:46" customFormat="1" ht="12.75" customHeight="1" x14ac:dyDescent="0.25">
      <c r="A171" s="161">
        <v>11</v>
      </c>
      <c r="B171" s="180" t="s">
        <v>148</v>
      </c>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40"/>
      <c r="AK171" s="162"/>
      <c r="AL171" s="162"/>
      <c r="AM171" s="162"/>
      <c r="AN171" s="162"/>
      <c r="AO171" s="162"/>
      <c r="AP171" s="162"/>
      <c r="AQ171" s="162"/>
      <c r="AR171" s="162"/>
      <c r="AS171" s="162"/>
      <c r="AT171" s="160"/>
    </row>
    <row r="172" spans="1:46" customFormat="1" ht="12.75" customHeight="1" x14ac:dyDescent="0.25">
      <c r="A172" s="161">
        <v>12</v>
      </c>
      <c r="B172" s="180" t="s">
        <v>149</v>
      </c>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40"/>
      <c r="AK172" s="162"/>
      <c r="AL172" s="162"/>
      <c r="AM172" s="162"/>
      <c r="AN172" s="162"/>
      <c r="AO172" s="162"/>
      <c r="AP172" s="162"/>
      <c r="AQ172" s="162"/>
      <c r="AR172" s="162"/>
      <c r="AS172" s="162"/>
      <c r="AT172" s="160"/>
    </row>
    <row r="173" spans="1:46" customFormat="1" ht="12.75" customHeight="1" x14ac:dyDescent="0.25">
      <c r="A173" s="161">
        <v>13</v>
      </c>
      <c r="B173" s="180" t="s">
        <v>150</v>
      </c>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c r="AI173" s="180"/>
      <c r="AJ173" s="140"/>
      <c r="AK173" s="162"/>
      <c r="AL173" s="162"/>
      <c r="AM173" s="162"/>
      <c r="AN173" s="162"/>
      <c r="AO173" s="162"/>
      <c r="AP173" s="162"/>
      <c r="AQ173" s="162"/>
      <c r="AR173" s="162"/>
      <c r="AS173" s="162"/>
      <c r="AT173" s="160"/>
    </row>
    <row r="174" spans="1:46" customFormat="1" ht="24" customHeight="1" x14ac:dyDescent="0.25">
      <c r="A174" s="161">
        <v>14</v>
      </c>
      <c r="B174" s="180" t="s">
        <v>151</v>
      </c>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40"/>
      <c r="AK174" s="162"/>
      <c r="AL174" s="162"/>
      <c r="AM174" s="162"/>
      <c r="AN174" s="162"/>
      <c r="AO174" s="162"/>
      <c r="AP174" s="162"/>
      <c r="AQ174" s="162"/>
      <c r="AR174" s="162"/>
      <c r="AS174" s="162"/>
      <c r="AT174" s="160"/>
    </row>
    <row r="175" spans="1:46" customFormat="1" ht="12.75" customHeight="1" x14ac:dyDescent="0.25">
      <c r="A175" s="161">
        <v>15</v>
      </c>
      <c r="B175" s="180" t="s">
        <v>171</v>
      </c>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40"/>
      <c r="AK175" s="162"/>
      <c r="AL175" s="162"/>
      <c r="AM175" s="162"/>
      <c r="AN175" s="162"/>
      <c r="AO175" s="162"/>
      <c r="AP175" s="162"/>
      <c r="AQ175" s="162"/>
      <c r="AR175" s="162"/>
      <c r="AS175" s="162"/>
      <c r="AT175" s="160"/>
    </row>
    <row r="176" spans="1:46" customFormat="1" x14ac:dyDescent="0.25">
      <c r="A176" s="161">
        <v>16</v>
      </c>
      <c r="B176" s="180" t="s">
        <v>172</v>
      </c>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40"/>
      <c r="AK176" s="162"/>
      <c r="AL176" s="162"/>
      <c r="AM176" s="162"/>
      <c r="AN176" s="162"/>
      <c r="AO176" s="162"/>
      <c r="AP176" s="162"/>
      <c r="AQ176" s="162"/>
      <c r="AR176" s="162"/>
      <c r="AS176" s="162"/>
      <c r="AT176" s="160"/>
    </row>
    <row r="177" spans="1:46" customFormat="1" ht="24" customHeight="1" x14ac:dyDescent="0.25">
      <c r="A177" s="161">
        <v>17</v>
      </c>
      <c r="B177" s="180" t="s">
        <v>152</v>
      </c>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40"/>
      <c r="AK177" s="162"/>
      <c r="AL177" s="162"/>
      <c r="AM177" s="162"/>
      <c r="AN177" s="162"/>
      <c r="AO177" s="162"/>
      <c r="AP177" s="162"/>
      <c r="AQ177" s="162"/>
      <c r="AR177" s="162"/>
      <c r="AS177" s="162"/>
      <c r="AT177" s="160"/>
    </row>
    <row r="178" spans="1:46" customFormat="1" ht="12.75" customHeight="1" x14ac:dyDescent="0.25">
      <c r="A178" s="161">
        <v>18</v>
      </c>
      <c r="B178" s="180" t="s">
        <v>153</v>
      </c>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40"/>
      <c r="AK178" s="162"/>
      <c r="AL178" s="162"/>
      <c r="AM178" s="162"/>
      <c r="AN178" s="162"/>
      <c r="AO178" s="162"/>
      <c r="AP178" s="162"/>
      <c r="AQ178" s="162"/>
      <c r="AR178" s="162"/>
      <c r="AS178" s="162"/>
      <c r="AT178" s="160"/>
    </row>
    <row r="179" spans="1:46" customFormat="1" x14ac:dyDescent="0.25">
      <c r="A179" s="161">
        <v>19</v>
      </c>
      <c r="B179" s="180" t="s">
        <v>154</v>
      </c>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40"/>
      <c r="AK179" s="162"/>
      <c r="AL179" s="162"/>
      <c r="AM179" s="162"/>
      <c r="AN179" s="162"/>
      <c r="AO179" s="162"/>
      <c r="AP179" s="162"/>
      <c r="AQ179" s="162"/>
      <c r="AR179" s="162"/>
      <c r="AS179" s="162"/>
      <c r="AT179" s="160"/>
    </row>
    <row r="180" spans="1:46" customFormat="1" ht="12.75" customHeight="1" x14ac:dyDescent="0.25">
      <c r="A180" s="161">
        <v>20</v>
      </c>
      <c r="B180" s="180" t="s">
        <v>173</v>
      </c>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c r="AI180" s="180"/>
      <c r="AJ180" s="140"/>
      <c r="AK180" s="162"/>
      <c r="AL180" s="162"/>
      <c r="AM180" s="162"/>
      <c r="AN180" s="162"/>
      <c r="AO180" s="162"/>
      <c r="AP180" s="162"/>
      <c r="AQ180" s="162"/>
      <c r="AR180" s="162"/>
      <c r="AS180" s="162"/>
      <c r="AT180" s="160"/>
    </row>
    <row r="181" spans="1:46" customFormat="1" ht="12.75" customHeight="1" x14ac:dyDescent="0.25">
      <c r="A181" s="161">
        <v>21</v>
      </c>
      <c r="B181" s="180" t="s">
        <v>174</v>
      </c>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40"/>
      <c r="AK181" s="162"/>
      <c r="AL181" s="162"/>
      <c r="AM181" s="162"/>
      <c r="AN181" s="162"/>
      <c r="AO181" s="162"/>
      <c r="AP181" s="162"/>
      <c r="AQ181" s="162"/>
      <c r="AR181" s="162"/>
      <c r="AS181" s="162"/>
      <c r="AT181" s="160"/>
    </row>
    <row r="182" spans="1:46" customFormat="1" ht="12.75" customHeight="1" x14ac:dyDescent="0.25">
      <c r="A182" s="161">
        <v>22</v>
      </c>
      <c r="B182" s="180" t="s">
        <v>175</v>
      </c>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40"/>
      <c r="AK182" s="162"/>
      <c r="AL182" s="162"/>
      <c r="AM182" s="162"/>
      <c r="AN182" s="162"/>
      <c r="AO182" s="162"/>
      <c r="AP182" s="162"/>
      <c r="AQ182" s="162"/>
      <c r="AR182" s="162"/>
      <c r="AS182" s="162"/>
      <c r="AT182" s="160"/>
    </row>
    <row r="183" spans="1:46" customFormat="1" ht="23.25" customHeight="1" x14ac:dyDescent="0.25">
      <c r="A183" s="161">
        <v>23</v>
      </c>
      <c r="B183" s="180" t="s">
        <v>176</v>
      </c>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c r="AI183" s="180"/>
      <c r="AJ183" s="140"/>
      <c r="AK183" s="162"/>
      <c r="AL183" s="162"/>
      <c r="AM183" s="162"/>
      <c r="AN183" s="162"/>
      <c r="AO183" s="162"/>
      <c r="AP183" s="162"/>
      <c r="AQ183" s="162"/>
      <c r="AR183" s="162"/>
      <c r="AS183" s="162"/>
      <c r="AT183" s="160"/>
    </row>
    <row r="184" spans="1:46" customFormat="1" x14ac:dyDescent="0.25">
      <c r="A184" s="161">
        <v>24</v>
      </c>
      <c r="B184" s="180" t="s">
        <v>155</v>
      </c>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40"/>
      <c r="AK184" s="162"/>
      <c r="AL184" s="162"/>
      <c r="AM184" s="162"/>
      <c r="AN184" s="162"/>
      <c r="AO184" s="162"/>
      <c r="AP184" s="162"/>
      <c r="AQ184" s="162"/>
      <c r="AR184" s="162"/>
      <c r="AS184" s="162"/>
      <c r="AT184" s="160"/>
    </row>
    <row r="185" spans="1:46" customFormat="1" ht="23.25" customHeight="1" x14ac:dyDescent="0.25">
      <c r="A185" s="161">
        <v>25</v>
      </c>
      <c r="B185" s="180" t="s">
        <v>177</v>
      </c>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40"/>
      <c r="AK185" s="162"/>
      <c r="AL185" s="162"/>
      <c r="AM185" s="162"/>
      <c r="AN185" s="162"/>
      <c r="AO185" s="162"/>
      <c r="AP185" s="162"/>
      <c r="AQ185" s="162"/>
      <c r="AR185" s="162"/>
      <c r="AS185" s="162"/>
      <c r="AT185" s="160"/>
    </row>
    <row r="186" spans="1:46" customFormat="1" ht="12.75" customHeight="1" x14ac:dyDescent="0.25">
      <c r="A186" s="161">
        <v>26</v>
      </c>
      <c r="B186" s="180" t="s">
        <v>178</v>
      </c>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40"/>
      <c r="AK186" s="162"/>
      <c r="AL186" s="162"/>
      <c r="AM186" s="162"/>
      <c r="AN186" s="162"/>
      <c r="AO186" s="162"/>
      <c r="AP186" s="162"/>
      <c r="AQ186" s="162"/>
      <c r="AR186" s="162"/>
      <c r="AS186" s="162"/>
      <c r="AT186" s="160"/>
    </row>
    <row r="187" spans="1:46" customFormat="1" x14ac:dyDescent="0.25">
      <c r="A187" s="161">
        <v>27</v>
      </c>
      <c r="B187" s="180" t="s">
        <v>156</v>
      </c>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40"/>
      <c r="AK187" s="162"/>
      <c r="AL187" s="162"/>
      <c r="AM187" s="162"/>
      <c r="AN187" s="162"/>
      <c r="AO187" s="162"/>
      <c r="AP187" s="162"/>
      <c r="AQ187" s="162"/>
      <c r="AR187" s="162"/>
      <c r="AS187" s="162"/>
      <c r="AT187" s="160"/>
    </row>
    <row r="188" spans="1:46" customFormat="1" ht="12.75" customHeight="1" x14ac:dyDescent="0.25">
      <c r="A188" s="161">
        <v>28</v>
      </c>
      <c r="B188" s="180" t="s">
        <v>157</v>
      </c>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40"/>
      <c r="AK188" s="162"/>
      <c r="AL188" s="162"/>
      <c r="AM188" s="162"/>
      <c r="AN188" s="162"/>
      <c r="AO188" s="162"/>
      <c r="AP188" s="162"/>
      <c r="AQ188" s="162"/>
      <c r="AR188" s="162"/>
      <c r="AS188" s="162"/>
      <c r="AT188" s="160"/>
    </row>
    <row r="189" spans="1:46" customFormat="1" ht="12.75" customHeight="1" x14ac:dyDescent="0.25">
      <c r="A189" s="161">
        <v>29</v>
      </c>
      <c r="B189" s="180" t="s">
        <v>158</v>
      </c>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40"/>
      <c r="AK189" s="162"/>
      <c r="AL189" s="162"/>
      <c r="AM189" s="162"/>
      <c r="AN189" s="162"/>
      <c r="AO189" s="162"/>
      <c r="AP189" s="162"/>
      <c r="AQ189" s="162"/>
      <c r="AR189" s="162"/>
      <c r="AS189" s="162"/>
      <c r="AT189" s="160"/>
    </row>
    <row r="190" spans="1:46" customFormat="1" ht="12.75" customHeight="1" x14ac:dyDescent="0.25">
      <c r="A190" s="161">
        <v>30</v>
      </c>
      <c r="B190" s="180" t="s">
        <v>159</v>
      </c>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40"/>
      <c r="AK190" s="162"/>
      <c r="AL190" s="162"/>
      <c r="AM190" s="162"/>
      <c r="AN190" s="162"/>
      <c r="AO190" s="162"/>
      <c r="AP190" s="162"/>
      <c r="AQ190" s="162"/>
      <c r="AR190" s="162"/>
      <c r="AS190" s="162"/>
      <c r="AT190" s="160"/>
    </row>
    <row r="191" spans="1:46" customFormat="1" ht="12.75" customHeight="1" x14ac:dyDescent="0.25">
      <c r="A191" s="161">
        <v>31</v>
      </c>
      <c r="B191" s="180" t="s">
        <v>160</v>
      </c>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40"/>
      <c r="AK191" s="162"/>
      <c r="AL191" s="162"/>
      <c r="AM191" s="162"/>
      <c r="AN191" s="162"/>
      <c r="AO191" s="162"/>
      <c r="AP191" s="162"/>
      <c r="AQ191" s="162"/>
      <c r="AR191" s="162"/>
      <c r="AS191" s="162"/>
      <c r="AT191" s="160"/>
    </row>
    <row r="192" spans="1:46" customFormat="1" ht="21.75" customHeight="1" x14ac:dyDescent="0.25">
      <c r="A192" s="161">
        <v>32</v>
      </c>
      <c r="B192" s="180" t="s">
        <v>179</v>
      </c>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c r="AI192" s="180"/>
      <c r="AJ192" s="140"/>
      <c r="AK192" s="162"/>
      <c r="AL192" s="162"/>
      <c r="AM192" s="162"/>
      <c r="AN192" s="162"/>
      <c r="AO192" s="162"/>
      <c r="AP192" s="162"/>
      <c r="AQ192" s="162"/>
      <c r="AR192" s="162"/>
      <c r="AS192" s="162"/>
      <c r="AT192" s="160"/>
    </row>
    <row r="193" spans="1:46" customFormat="1" ht="12.75" customHeight="1" x14ac:dyDescent="0.25">
      <c r="A193" s="161">
        <v>33</v>
      </c>
      <c r="B193" s="180" t="s">
        <v>180</v>
      </c>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40"/>
      <c r="AK193" s="162"/>
      <c r="AL193" s="162"/>
      <c r="AM193" s="162"/>
      <c r="AN193" s="162"/>
      <c r="AO193" s="162"/>
      <c r="AP193" s="162"/>
      <c r="AQ193" s="162"/>
      <c r="AR193" s="162"/>
      <c r="AS193" s="162"/>
      <c r="AT193" s="160"/>
    </row>
    <row r="194" spans="1:46" customFormat="1" x14ac:dyDescent="0.25">
      <c r="A194" s="161">
        <v>34</v>
      </c>
      <c r="B194" s="180" t="s">
        <v>161</v>
      </c>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40"/>
      <c r="AK194" s="162"/>
      <c r="AL194" s="162"/>
      <c r="AM194" s="162"/>
      <c r="AN194" s="162"/>
      <c r="AO194" s="162"/>
      <c r="AP194" s="162"/>
      <c r="AQ194" s="162"/>
      <c r="AR194" s="162"/>
      <c r="AS194" s="162"/>
      <c r="AT194" s="160"/>
    </row>
    <row r="195" spans="1:46" customFormat="1" ht="12.75" customHeight="1" x14ac:dyDescent="0.25">
      <c r="A195" s="161">
        <v>35</v>
      </c>
      <c r="B195" s="180" t="s">
        <v>181</v>
      </c>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40"/>
      <c r="AK195" s="162"/>
      <c r="AL195" s="162"/>
      <c r="AM195" s="162"/>
      <c r="AN195" s="162"/>
      <c r="AO195" s="162"/>
      <c r="AP195" s="162"/>
      <c r="AQ195" s="162"/>
      <c r="AR195" s="162"/>
      <c r="AS195" s="162"/>
      <c r="AT195" s="160"/>
    </row>
    <row r="196" spans="1:46" customFormat="1" ht="24" customHeight="1" x14ac:dyDescent="0.25">
      <c r="A196" s="161">
        <v>36</v>
      </c>
      <c r="B196" s="180" t="s">
        <v>162</v>
      </c>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40"/>
      <c r="AK196" s="162"/>
      <c r="AL196" s="162"/>
      <c r="AM196" s="162"/>
      <c r="AN196" s="162"/>
      <c r="AO196" s="162"/>
      <c r="AP196" s="162"/>
      <c r="AQ196" s="162"/>
      <c r="AR196" s="162"/>
      <c r="AS196" s="162"/>
      <c r="AT196" s="160"/>
    </row>
    <row r="197" spans="1:46" customFormat="1" x14ac:dyDescent="0.25">
      <c r="A197" s="161">
        <v>37</v>
      </c>
      <c r="B197" s="180" t="s">
        <v>163</v>
      </c>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c r="AI197" s="180"/>
      <c r="AJ197" s="140"/>
      <c r="AK197" s="162"/>
      <c r="AL197" s="162"/>
      <c r="AM197" s="162"/>
      <c r="AN197" s="162"/>
      <c r="AO197" s="162"/>
      <c r="AP197" s="162"/>
      <c r="AQ197" s="162"/>
      <c r="AR197" s="162"/>
      <c r="AS197" s="162"/>
      <c r="AT197" s="160"/>
    </row>
    <row r="198" spans="1:46" customFormat="1" x14ac:dyDescent="0.25">
      <c r="A198" s="161">
        <v>38</v>
      </c>
      <c r="B198" s="180" t="s">
        <v>164</v>
      </c>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c r="AI198" s="180"/>
      <c r="AJ198" s="140"/>
      <c r="AK198" s="162"/>
      <c r="AL198" s="162"/>
      <c r="AM198" s="162"/>
      <c r="AN198" s="162"/>
      <c r="AO198" s="162"/>
      <c r="AP198" s="162"/>
      <c r="AQ198" s="162"/>
      <c r="AR198" s="162"/>
      <c r="AS198" s="162"/>
      <c r="AT198" s="160"/>
    </row>
    <row r="199" spans="1:46" ht="12.75" customHeight="1" x14ac:dyDescent="0.25">
      <c r="A199" s="8"/>
      <c r="B199" s="163"/>
      <c r="C199" s="163"/>
      <c r="D199" s="181"/>
      <c r="E199" s="181"/>
      <c r="F199" s="181"/>
      <c r="G199" s="181"/>
      <c r="H199" s="181"/>
      <c r="I199" s="181"/>
      <c r="J199" s="181"/>
      <c r="K199" s="181"/>
      <c r="L199" s="181"/>
      <c r="M199" s="181"/>
      <c r="N199" s="181"/>
      <c r="O199" s="181"/>
      <c r="P199" s="181"/>
      <c r="Q199" s="181"/>
      <c r="R199" s="181"/>
      <c r="S199" s="181"/>
      <c r="T199" s="181"/>
      <c r="U199" s="181"/>
      <c r="V199" s="8"/>
      <c r="W199" s="8"/>
      <c r="X199" s="8"/>
      <c r="Y199" s="151"/>
      <c r="Z199" s="8"/>
      <c r="AA199" s="8"/>
      <c r="AB199" s="8"/>
      <c r="AC199" s="8"/>
      <c r="AD199" s="8"/>
      <c r="AE199" s="8"/>
      <c r="AF199" s="8"/>
      <c r="AG199" s="8"/>
      <c r="AH199" s="8"/>
      <c r="AI199" s="151"/>
      <c r="AJ199" s="8"/>
      <c r="AK199" s="8"/>
      <c r="AL199" s="8"/>
      <c r="AM199" s="8"/>
      <c r="AN199" s="8"/>
      <c r="AO199" s="8"/>
      <c r="AP199" s="8"/>
      <c r="AQ199" s="8"/>
      <c r="AR199" s="8"/>
      <c r="AS199" s="151"/>
    </row>
    <row r="200" spans="1:46" customFormat="1" ht="18" customHeight="1" x14ac:dyDescent="0.25">
      <c r="A200" s="164" t="s">
        <v>165</v>
      </c>
      <c r="D200" s="165"/>
      <c r="E200" s="165"/>
      <c r="F200" s="142"/>
      <c r="G200" s="165"/>
      <c r="H200" s="143"/>
      <c r="I200" s="142"/>
      <c r="J200" s="141"/>
      <c r="K200" s="142"/>
    </row>
    <row r="201" spans="1:46" customFormat="1" ht="39.75" customHeight="1" x14ac:dyDescent="0.25">
      <c r="A201" s="182" t="s">
        <v>166</v>
      </c>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79"/>
      <c r="AK201" s="166"/>
      <c r="AL201" s="166"/>
      <c r="AM201" s="166"/>
      <c r="AN201" s="166"/>
      <c r="AO201" s="166"/>
      <c r="AP201" s="166"/>
      <c r="AQ201" s="166"/>
      <c r="AR201" s="166"/>
      <c r="AS201" s="166"/>
    </row>
    <row r="202" spans="1:46" customFormat="1" ht="36.75" customHeight="1" x14ac:dyDescent="0.25">
      <c r="A202" s="183" t="s">
        <v>182</v>
      </c>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4"/>
      <c r="AK202" s="167"/>
      <c r="AL202" s="167"/>
      <c r="AM202" s="167"/>
      <c r="AN202" s="167"/>
      <c r="AO202" s="167"/>
      <c r="AP202" s="167"/>
      <c r="AQ202" s="167"/>
      <c r="AR202" s="167"/>
      <c r="AS202" s="167"/>
    </row>
    <row r="203" spans="1:46" s="145" customFormat="1" ht="11.4" customHeight="1" x14ac:dyDescent="0.25">
      <c r="A203" s="168"/>
      <c r="B203" s="169"/>
      <c r="C203" s="169"/>
      <c r="D203" s="170"/>
      <c r="E203" s="171"/>
      <c r="F203" s="172"/>
      <c r="G203" s="170"/>
      <c r="H203" s="173"/>
      <c r="I203" s="174"/>
      <c r="J203" s="168"/>
      <c r="K203" s="168"/>
      <c r="L203" s="168"/>
      <c r="M203" s="168"/>
    </row>
    <row r="204" spans="1:46" customFormat="1" ht="12" customHeight="1" x14ac:dyDescent="0.25">
      <c r="A204" s="185" t="s">
        <v>167</v>
      </c>
      <c r="B204" s="185"/>
      <c r="C204" s="175"/>
      <c r="D204" s="176"/>
      <c r="E204" s="176"/>
      <c r="F204" s="176"/>
      <c r="G204" s="176"/>
      <c r="H204" s="176"/>
      <c r="I204" s="176"/>
      <c r="J204" s="176"/>
      <c r="K204" s="176"/>
    </row>
    <row r="205" spans="1:46" customFormat="1" ht="55.8" customHeight="1" x14ac:dyDescent="0.25">
      <c r="A205" s="178" t="s">
        <v>168</v>
      </c>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9"/>
      <c r="AK205" s="177"/>
      <c r="AL205" s="177"/>
      <c r="AM205" s="177"/>
      <c r="AN205" s="177"/>
      <c r="AO205" s="177"/>
      <c r="AP205" s="177"/>
      <c r="AQ205" s="177"/>
      <c r="AR205" s="177"/>
      <c r="AS205" s="177"/>
    </row>
  </sheetData>
  <sheetProtection selectLockedCells="1"/>
  <mergeCells count="49">
    <mergeCell ref="A157:I157"/>
    <mergeCell ref="R7:X7"/>
    <mergeCell ref="D31:AS31"/>
    <mergeCell ref="A154:AI154"/>
    <mergeCell ref="A155:AI155"/>
    <mergeCell ref="A156:AI156"/>
    <mergeCell ref="B172:AI172"/>
    <mergeCell ref="B161:AI161"/>
    <mergeCell ref="B162:AI162"/>
    <mergeCell ref="B163:AI163"/>
    <mergeCell ref="B164:AI164"/>
    <mergeCell ref="B165:AI165"/>
    <mergeCell ref="B166:AI166"/>
    <mergeCell ref="B167:AI167"/>
    <mergeCell ref="B168:AI168"/>
    <mergeCell ref="B169:AI169"/>
    <mergeCell ref="B170:AI170"/>
    <mergeCell ref="B171:AI171"/>
    <mergeCell ref="B184:AI184"/>
    <mergeCell ref="B173:AI173"/>
    <mergeCell ref="B174:AI174"/>
    <mergeCell ref="B175:AI175"/>
    <mergeCell ref="B176:AI176"/>
    <mergeCell ref="B177:AI177"/>
    <mergeCell ref="B178:AI178"/>
    <mergeCell ref="B179:AI179"/>
    <mergeCell ref="B180:AI180"/>
    <mergeCell ref="B181:AI181"/>
    <mergeCell ref="B182:AI182"/>
    <mergeCell ref="B183:AI183"/>
    <mergeCell ref="B196:AI196"/>
    <mergeCell ref="B185:AI185"/>
    <mergeCell ref="B186:AI186"/>
    <mergeCell ref="B187:AI187"/>
    <mergeCell ref="B188:AI188"/>
    <mergeCell ref="B189:AI189"/>
    <mergeCell ref="B190:AI190"/>
    <mergeCell ref="B191:AI191"/>
    <mergeCell ref="B192:AI192"/>
    <mergeCell ref="B193:AI193"/>
    <mergeCell ref="B194:AI194"/>
    <mergeCell ref="B195:AI195"/>
    <mergeCell ref="A205:AJ205"/>
    <mergeCell ref="B197:AI197"/>
    <mergeCell ref="B198:AI198"/>
    <mergeCell ref="D199:U199"/>
    <mergeCell ref="A201:AJ201"/>
    <mergeCell ref="A202:AJ202"/>
    <mergeCell ref="A204:B204"/>
  </mergeCells>
  <dataValidations count="2">
    <dataValidation type="list" allowBlank="1" showInputMessage="1" showErrorMessage="1" sqref="R7:X7">
      <formula1>$B$32:$B$150</formula1>
    </dataValidation>
    <dataValidation type="list" allowBlank="1" showInputMessage="1" showErrorMessage="1" sqref="WWK983030:WWL983030 WMO983030:WMP983030 WCS983030:WCT983030 VSW983030:VSX983030 VJA983030:VJB983030 UZE983030:UZF983030 UPI983030:UPJ983030 UFM983030:UFN983030 TVQ983030:TVR983030 TLU983030:TLV983030 TBY983030:TBZ983030 SSC983030:SSD983030 SIG983030:SIH983030 RYK983030:RYL983030 ROO983030:ROP983030 RES983030:RET983030 QUW983030:QUX983030 QLA983030:QLB983030 QBE983030:QBF983030 PRI983030:PRJ983030 PHM983030:PHN983030 OXQ983030:OXR983030 ONU983030:ONV983030 ODY983030:ODZ983030 NUC983030:NUD983030 NKG983030:NKH983030 NAK983030:NAL983030 MQO983030:MQP983030 MGS983030:MGT983030 LWW983030:LWX983030 LNA983030:LNB983030 LDE983030:LDF983030 KTI983030:KTJ983030 KJM983030:KJN983030 JZQ983030:JZR983030 JPU983030:JPV983030 JFY983030:JFZ983030 IWC983030:IWD983030 IMG983030:IMH983030 ICK983030:ICL983030 HSO983030:HSP983030 HIS983030:HIT983030 GYW983030:GYX983030 GPA983030:GPB983030 GFE983030:GFF983030 FVI983030:FVJ983030 FLM983030:FLN983030 FBQ983030:FBR983030 ERU983030:ERV983030 EHY983030:EHZ983030 DYC983030:DYD983030 DOG983030:DOH983030 DEK983030:DEL983030 CUO983030:CUP983030 CKS983030:CKT983030 CAW983030:CAX983030 BRA983030:BRB983030 BHE983030:BHF983030 AXI983030:AXJ983030 ANM983030:ANN983030 ADQ983030:ADR983030 TU983030:TV983030 JY983030:JZ983030 S983030:T983030 WWK917494:WWL917494 WMO917494:WMP917494 WCS917494:WCT917494 VSW917494:VSX917494 VJA917494:VJB917494 UZE917494:UZF917494 UPI917494:UPJ917494 UFM917494:UFN917494 TVQ917494:TVR917494 TLU917494:TLV917494 TBY917494:TBZ917494 SSC917494:SSD917494 SIG917494:SIH917494 RYK917494:RYL917494 ROO917494:ROP917494 RES917494:RET917494 QUW917494:QUX917494 QLA917494:QLB917494 QBE917494:QBF917494 PRI917494:PRJ917494 PHM917494:PHN917494 OXQ917494:OXR917494 ONU917494:ONV917494 ODY917494:ODZ917494 NUC917494:NUD917494 NKG917494:NKH917494 NAK917494:NAL917494 MQO917494:MQP917494 MGS917494:MGT917494 LWW917494:LWX917494 LNA917494:LNB917494 LDE917494:LDF917494 KTI917494:KTJ917494 KJM917494:KJN917494 JZQ917494:JZR917494 JPU917494:JPV917494 JFY917494:JFZ917494 IWC917494:IWD917494 IMG917494:IMH917494 ICK917494:ICL917494 HSO917494:HSP917494 HIS917494:HIT917494 GYW917494:GYX917494 GPA917494:GPB917494 GFE917494:GFF917494 FVI917494:FVJ917494 FLM917494:FLN917494 FBQ917494:FBR917494 ERU917494:ERV917494 EHY917494:EHZ917494 DYC917494:DYD917494 DOG917494:DOH917494 DEK917494:DEL917494 CUO917494:CUP917494 CKS917494:CKT917494 CAW917494:CAX917494 BRA917494:BRB917494 BHE917494:BHF917494 AXI917494:AXJ917494 ANM917494:ANN917494 ADQ917494:ADR917494 TU917494:TV917494 JY917494:JZ917494 S917494:T917494 WWK851958:WWL851958 WMO851958:WMP851958 WCS851958:WCT851958 VSW851958:VSX851958 VJA851958:VJB851958 UZE851958:UZF851958 UPI851958:UPJ851958 UFM851958:UFN851958 TVQ851958:TVR851958 TLU851958:TLV851958 TBY851958:TBZ851958 SSC851958:SSD851958 SIG851958:SIH851958 RYK851958:RYL851958 ROO851958:ROP851958 RES851958:RET851958 QUW851958:QUX851958 QLA851958:QLB851958 QBE851958:QBF851958 PRI851958:PRJ851958 PHM851958:PHN851958 OXQ851958:OXR851958 ONU851958:ONV851958 ODY851958:ODZ851958 NUC851958:NUD851958 NKG851958:NKH851958 NAK851958:NAL851958 MQO851958:MQP851958 MGS851958:MGT851958 LWW851958:LWX851958 LNA851958:LNB851958 LDE851958:LDF851958 KTI851958:KTJ851958 KJM851958:KJN851958 JZQ851958:JZR851958 JPU851958:JPV851958 JFY851958:JFZ851958 IWC851958:IWD851958 IMG851958:IMH851958 ICK851958:ICL851958 HSO851958:HSP851958 HIS851958:HIT851958 GYW851958:GYX851958 GPA851958:GPB851958 GFE851958:GFF851958 FVI851958:FVJ851958 FLM851958:FLN851958 FBQ851958:FBR851958 ERU851958:ERV851958 EHY851958:EHZ851958 DYC851958:DYD851958 DOG851958:DOH851958 DEK851958:DEL851958 CUO851958:CUP851958 CKS851958:CKT851958 CAW851958:CAX851958 BRA851958:BRB851958 BHE851958:BHF851958 AXI851958:AXJ851958 ANM851958:ANN851958 ADQ851958:ADR851958 TU851958:TV851958 JY851958:JZ851958 S851958:T851958 WWK786422:WWL786422 WMO786422:WMP786422 WCS786422:WCT786422 VSW786422:VSX786422 VJA786422:VJB786422 UZE786422:UZF786422 UPI786422:UPJ786422 UFM786422:UFN786422 TVQ786422:TVR786422 TLU786422:TLV786422 TBY786422:TBZ786422 SSC786422:SSD786422 SIG786422:SIH786422 RYK786422:RYL786422 ROO786422:ROP786422 RES786422:RET786422 QUW786422:QUX786422 QLA786422:QLB786422 QBE786422:QBF786422 PRI786422:PRJ786422 PHM786422:PHN786422 OXQ786422:OXR786422 ONU786422:ONV786422 ODY786422:ODZ786422 NUC786422:NUD786422 NKG786422:NKH786422 NAK786422:NAL786422 MQO786422:MQP786422 MGS786422:MGT786422 LWW786422:LWX786422 LNA786422:LNB786422 LDE786422:LDF786422 KTI786422:KTJ786422 KJM786422:KJN786422 JZQ786422:JZR786422 JPU786422:JPV786422 JFY786422:JFZ786422 IWC786422:IWD786422 IMG786422:IMH786422 ICK786422:ICL786422 HSO786422:HSP786422 HIS786422:HIT786422 GYW786422:GYX786422 GPA786422:GPB786422 GFE786422:GFF786422 FVI786422:FVJ786422 FLM786422:FLN786422 FBQ786422:FBR786422 ERU786422:ERV786422 EHY786422:EHZ786422 DYC786422:DYD786422 DOG786422:DOH786422 DEK786422:DEL786422 CUO786422:CUP786422 CKS786422:CKT786422 CAW786422:CAX786422 BRA786422:BRB786422 BHE786422:BHF786422 AXI786422:AXJ786422 ANM786422:ANN786422 ADQ786422:ADR786422 TU786422:TV786422 JY786422:JZ786422 S786422:T786422 WWK720886:WWL720886 WMO720886:WMP720886 WCS720886:WCT720886 VSW720886:VSX720886 VJA720886:VJB720886 UZE720886:UZF720886 UPI720886:UPJ720886 UFM720886:UFN720886 TVQ720886:TVR720886 TLU720886:TLV720886 TBY720886:TBZ720886 SSC720886:SSD720886 SIG720886:SIH720886 RYK720886:RYL720886 ROO720886:ROP720886 RES720886:RET720886 QUW720886:QUX720886 QLA720886:QLB720886 QBE720886:QBF720886 PRI720886:PRJ720886 PHM720886:PHN720886 OXQ720886:OXR720886 ONU720886:ONV720886 ODY720886:ODZ720886 NUC720886:NUD720886 NKG720886:NKH720886 NAK720886:NAL720886 MQO720886:MQP720886 MGS720886:MGT720886 LWW720886:LWX720886 LNA720886:LNB720886 LDE720886:LDF720886 KTI720886:KTJ720886 KJM720886:KJN720886 JZQ720886:JZR720886 JPU720886:JPV720886 JFY720886:JFZ720886 IWC720886:IWD720886 IMG720886:IMH720886 ICK720886:ICL720886 HSO720886:HSP720886 HIS720886:HIT720886 GYW720886:GYX720886 GPA720886:GPB720886 GFE720886:GFF720886 FVI720886:FVJ720886 FLM720886:FLN720886 FBQ720886:FBR720886 ERU720886:ERV720886 EHY720886:EHZ720886 DYC720886:DYD720886 DOG720886:DOH720886 DEK720886:DEL720886 CUO720886:CUP720886 CKS720886:CKT720886 CAW720886:CAX720886 BRA720886:BRB720886 BHE720886:BHF720886 AXI720886:AXJ720886 ANM720886:ANN720886 ADQ720886:ADR720886 TU720886:TV720886 JY720886:JZ720886 S720886:T720886 WWK655350:WWL655350 WMO655350:WMP655350 WCS655350:WCT655350 VSW655350:VSX655350 VJA655350:VJB655350 UZE655350:UZF655350 UPI655350:UPJ655350 UFM655350:UFN655350 TVQ655350:TVR655350 TLU655350:TLV655350 TBY655350:TBZ655350 SSC655350:SSD655350 SIG655350:SIH655350 RYK655350:RYL655350 ROO655350:ROP655350 RES655350:RET655350 QUW655350:QUX655350 QLA655350:QLB655350 QBE655350:QBF655350 PRI655350:PRJ655350 PHM655350:PHN655350 OXQ655350:OXR655350 ONU655350:ONV655350 ODY655350:ODZ655350 NUC655350:NUD655350 NKG655350:NKH655350 NAK655350:NAL655350 MQO655350:MQP655350 MGS655350:MGT655350 LWW655350:LWX655350 LNA655350:LNB655350 LDE655350:LDF655350 KTI655350:KTJ655350 KJM655350:KJN655350 JZQ655350:JZR655350 JPU655350:JPV655350 JFY655350:JFZ655350 IWC655350:IWD655350 IMG655350:IMH655350 ICK655350:ICL655350 HSO655350:HSP655350 HIS655350:HIT655350 GYW655350:GYX655350 GPA655350:GPB655350 GFE655350:GFF655350 FVI655350:FVJ655350 FLM655350:FLN655350 FBQ655350:FBR655350 ERU655350:ERV655350 EHY655350:EHZ655350 DYC655350:DYD655350 DOG655350:DOH655350 DEK655350:DEL655350 CUO655350:CUP655350 CKS655350:CKT655350 CAW655350:CAX655350 BRA655350:BRB655350 BHE655350:BHF655350 AXI655350:AXJ655350 ANM655350:ANN655350 ADQ655350:ADR655350 TU655350:TV655350 JY655350:JZ655350 S655350:T655350 WWK589814:WWL589814 WMO589814:WMP589814 WCS589814:WCT589814 VSW589814:VSX589814 VJA589814:VJB589814 UZE589814:UZF589814 UPI589814:UPJ589814 UFM589814:UFN589814 TVQ589814:TVR589814 TLU589814:TLV589814 TBY589814:TBZ589814 SSC589814:SSD589814 SIG589814:SIH589814 RYK589814:RYL589814 ROO589814:ROP589814 RES589814:RET589814 QUW589814:QUX589814 QLA589814:QLB589814 QBE589814:QBF589814 PRI589814:PRJ589814 PHM589814:PHN589814 OXQ589814:OXR589814 ONU589814:ONV589814 ODY589814:ODZ589814 NUC589814:NUD589814 NKG589814:NKH589814 NAK589814:NAL589814 MQO589814:MQP589814 MGS589814:MGT589814 LWW589814:LWX589814 LNA589814:LNB589814 LDE589814:LDF589814 KTI589814:KTJ589814 KJM589814:KJN589814 JZQ589814:JZR589814 JPU589814:JPV589814 JFY589814:JFZ589814 IWC589814:IWD589814 IMG589814:IMH589814 ICK589814:ICL589814 HSO589814:HSP589814 HIS589814:HIT589814 GYW589814:GYX589814 GPA589814:GPB589814 GFE589814:GFF589814 FVI589814:FVJ589814 FLM589814:FLN589814 FBQ589814:FBR589814 ERU589814:ERV589814 EHY589814:EHZ589814 DYC589814:DYD589814 DOG589814:DOH589814 DEK589814:DEL589814 CUO589814:CUP589814 CKS589814:CKT589814 CAW589814:CAX589814 BRA589814:BRB589814 BHE589814:BHF589814 AXI589814:AXJ589814 ANM589814:ANN589814 ADQ589814:ADR589814 TU589814:TV589814 JY589814:JZ589814 S589814:T589814 WWK524278:WWL524278 WMO524278:WMP524278 WCS524278:WCT524278 VSW524278:VSX524278 VJA524278:VJB524278 UZE524278:UZF524278 UPI524278:UPJ524278 UFM524278:UFN524278 TVQ524278:TVR524278 TLU524278:TLV524278 TBY524278:TBZ524278 SSC524278:SSD524278 SIG524278:SIH524278 RYK524278:RYL524278 ROO524278:ROP524278 RES524278:RET524278 QUW524278:QUX524278 QLA524278:QLB524278 QBE524278:QBF524278 PRI524278:PRJ524278 PHM524278:PHN524278 OXQ524278:OXR524278 ONU524278:ONV524278 ODY524278:ODZ524278 NUC524278:NUD524278 NKG524278:NKH524278 NAK524278:NAL524278 MQO524278:MQP524278 MGS524278:MGT524278 LWW524278:LWX524278 LNA524278:LNB524278 LDE524278:LDF524278 KTI524278:KTJ524278 KJM524278:KJN524278 JZQ524278:JZR524278 JPU524278:JPV524278 JFY524278:JFZ524278 IWC524278:IWD524278 IMG524278:IMH524278 ICK524278:ICL524278 HSO524278:HSP524278 HIS524278:HIT524278 GYW524278:GYX524278 GPA524278:GPB524278 GFE524278:GFF524278 FVI524278:FVJ524278 FLM524278:FLN524278 FBQ524278:FBR524278 ERU524278:ERV524278 EHY524278:EHZ524278 DYC524278:DYD524278 DOG524278:DOH524278 DEK524278:DEL524278 CUO524278:CUP524278 CKS524278:CKT524278 CAW524278:CAX524278 BRA524278:BRB524278 BHE524278:BHF524278 AXI524278:AXJ524278 ANM524278:ANN524278 ADQ524278:ADR524278 TU524278:TV524278 JY524278:JZ524278 S524278:T524278 WWK458742:WWL458742 WMO458742:WMP458742 WCS458742:WCT458742 VSW458742:VSX458742 VJA458742:VJB458742 UZE458742:UZF458742 UPI458742:UPJ458742 UFM458742:UFN458742 TVQ458742:TVR458742 TLU458742:TLV458742 TBY458742:TBZ458742 SSC458742:SSD458742 SIG458742:SIH458742 RYK458742:RYL458742 ROO458742:ROP458742 RES458742:RET458742 QUW458742:QUX458742 QLA458742:QLB458742 QBE458742:QBF458742 PRI458742:PRJ458742 PHM458742:PHN458742 OXQ458742:OXR458742 ONU458742:ONV458742 ODY458742:ODZ458742 NUC458742:NUD458742 NKG458742:NKH458742 NAK458742:NAL458742 MQO458742:MQP458742 MGS458742:MGT458742 LWW458742:LWX458742 LNA458742:LNB458742 LDE458742:LDF458742 KTI458742:KTJ458742 KJM458742:KJN458742 JZQ458742:JZR458742 JPU458742:JPV458742 JFY458742:JFZ458742 IWC458742:IWD458742 IMG458742:IMH458742 ICK458742:ICL458742 HSO458742:HSP458742 HIS458742:HIT458742 GYW458742:GYX458742 GPA458742:GPB458742 GFE458742:GFF458742 FVI458742:FVJ458742 FLM458742:FLN458742 FBQ458742:FBR458742 ERU458742:ERV458742 EHY458742:EHZ458742 DYC458742:DYD458742 DOG458742:DOH458742 DEK458742:DEL458742 CUO458742:CUP458742 CKS458742:CKT458742 CAW458742:CAX458742 BRA458742:BRB458742 BHE458742:BHF458742 AXI458742:AXJ458742 ANM458742:ANN458742 ADQ458742:ADR458742 TU458742:TV458742 JY458742:JZ458742 S458742:T458742 WWK393206:WWL393206 WMO393206:WMP393206 WCS393206:WCT393206 VSW393206:VSX393206 VJA393206:VJB393206 UZE393206:UZF393206 UPI393206:UPJ393206 UFM393206:UFN393206 TVQ393206:TVR393206 TLU393206:TLV393206 TBY393206:TBZ393206 SSC393206:SSD393206 SIG393206:SIH393206 RYK393206:RYL393206 ROO393206:ROP393206 RES393206:RET393206 QUW393206:QUX393206 QLA393206:QLB393206 QBE393206:QBF393206 PRI393206:PRJ393206 PHM393206:PHN393206 OXQ393206:OXR393206 ONU393206:ONV393206 ODY393206:ODZ393206 NUC393206:NUD393206 NKG393206:NKH393206 NAK393206:NAL393206 MQO393206:MQP393206 MGS393206:MGT393206 LWW393206:LWX393206 LNA393206:LNB393206 LDE393206:LDF393206 KTI393206:KTJ393206 KJM393206:KJN393206 JZQ393206:JZR393206 JPU393206:JPV393206 JFY393206:JFZ393206 IWC393206:IWD393206 IMG393206:IMH393206 ICK393206:ICL393206 HSO393206:HSP393206 HIS393206:HIT393206 GYW393206:GYX393206 GPA393206:GPB393206 GFE393206:GFF393206 FVI393206:FVJ393206 FLM393206:FLN393206 FBQ393206:FBR393206 ERU393206:ERV393206 EHY393206:EHZ393206 DYC393206:DYD393206 DOG393206:DOH393206 DEK393206:DEL393206 CUO393206:CUP393206 CKS393206:CKT393206 CAW393206:CAX393206 BRA393206:BRB393206 BHE393206:BHF393206 AXI393206:AXJ393206 ANM393206:ANN393206 ADQ393206:ADR393206 TU393206:TV393206 JY393206:JZ393206 S393206:T393206 WWK327670:WWL327670 WMO327670:WMP327670 WCS327670:WCT327670 VSW327670:VSX327670 VJA327670:VJB327670 UZE327670:UZF327670 UPI327670:UPJ327670 UFM327670:UFN327670 TVQ327670:TVR327670 TLU327670:TLV327670 TBY327670:TBZ327670 SSC327670:SSD327670 SIG327670:SIH327670 RYK327670:RYL327670 ROO327670:ROP327670 RES327670:RET327670 QUW327670:QUX327670 QLA327670:QLB327670 QBE327670:QBF327670 PRI327670:PRJ327670 PHM327670:PHN327670 OXQ327670:OXR327670 ONU327670:ONV327670 ODY327670:ODZ327670 NUC327670:NUD327670 NKG327670:NKH327670 NAK327670:NAL327670 MQO327670:MQP327670 MGS327670:MGT327670 LWW327670:LWX327670 LNA327670:LNB327670 LDE327670:LDF327670 KTI327670:KTJ327670 KJM327670:KJN327670 JZQ327670:JZR327670 JPU327670:JPV327670 JFY327670:JFZ327670 IWC327670:IWD327670 IMG327670:IMH327670 ICK327670:ICL327670 HSO327670:HSP327670 HIS327670:HIT327670 GYW327670:GYX327670 GPA327670:GPB327670 GFE327670:GFF327670 FVI327670:FVJ327670 FLM327670:FLN327670 FBQ327670:FBR327670 ERU327670:ERV327670 EHY327670:EHZ327670 DYC327670:DYD327670 DOG327670:DOH327670 DEK327670:DEL327670 CUO327670:CUP327670 CKS327670:CKT327670 CAW327670:CAX327670 BRA327670:BRB327670 BHE327670:BHF327670 AXI327670:AXJ327670 ANM327670:ANN327670 ADQ327670:ADR327670 TU327670:TV327670 JY327670:JZ327670 S327670:T327670 WWK262134:WWL262134 WMO262134:WMP262134 WCS262134:WCT262134 VSW262134:VSX262134 VJA262134:VJB262134 UZE262134:UZF262134 UPI262134:UPJ262134 UFM262134:UFN262134 TVQ262134:TVR262134 TLU262134:TLV262134 TBY262134:TBZ262134 SSC262134:SSD262134 SIG262134:SIH262134 RYK262134:RYL262134 ROO262134:ROP262134 RES262134:RET262134 QUW262134:QUX262134 QLA262134:QLB262134 QBE262134:QBF262134 PRI262134:PRJ262134 PHM262134:PHN262134 OXQ262134:OXR262134 ONU262134:ONV262134 ODY262134:ODZ262134 NUC262134:NUD262134 NKG262134:NKH262134 NAK262134:NAL262134 MQO262134:MQP262134 MGS262134:MGT262134 LWW262134:LWX262134 LNA262134:LNB262134 LDE262134:LDF262134 KTI262134:KTJ262134 KJM262134:KJN262134 JZQ262134:JZR262134 JPU262134:JPV262134 JFY262134:JFZ262134 IWC262134:IWD262134 IMG262134:IMH262134 ICK262134:ICL262134 HSO262134:HSP262134 HIS262134:HIT262134 GYW262134:GYX262134 GPA262134:GPB262134 GFE262134:GFF262134 FVI262134:FVJ262134 FLM262134:FLN262134 FBQ262134:FBR262134 ERU262134:ERV262134 EHY262134:EHZ262134 DYC262134:DYD262134 DOG262134:DOH262134 DEK262134:DEL262134 CUO262134:CUP262134 CKS262134:CKT262134 CAW262134:CAX262134 BRA262134:BRB262134 BHE262134:BHF262134 AXI262134:AXJ262134 ANM262134:ANN262134 ADQ262134:ADR262134 TU262134:TV262134 JY262134:JZ262134 S262134:T262134 WWK196598:WWL196598 WMO196598:WMP196598 WCS196598:WCT196598 VSW196598:VSX196598 VJA196598:VJB196598 UZE196598:UZF196598 UPI196598:UPJ196598 UFM196598:UFN196598 TVQ196598:TVR196598 TLU196598:TLV196598 TBY196598:TBZ196598 SSC196598:SSD196598 SIG196598:SIH196598 RYK196598:RYL196598 ROO196598:ROP196598 RES196598:RET196598 QUW196598:QUX196598 QLA196598:QLB196598 QBE196598:QBF196598 PRI196598:PRJ196598 PHM196598:PHN196598 OXQ196598:OXR196598 ONU196598:ONV196598 ODY196598:ODZ196598 NUC196598:NUD196598 NKG196598:NKH196598 NAK196598:NAL196598 MQO196598:MQP196598 MGS196598:MGT196598 LWW196598:LWX196598 LNA196598:LNB196598 LDE196598:LDF196598 KTI196598:KTJ196598 KJM196598:KJN196598 JZQ196598:JZR196598 JPU196598:JPV196598 JFY196598:JFZ196598 IWC196598:IWD196598 IMG196598:IMH196598 ICK196598:ICL196598 HSO196598:HSP196598 HIS196598:HIT196598 GYW196598:GYX196598 GPA196598:GPB196598 GFE196598:GFF196598 FVI196598:FVJ196598 FLM196598:FLN196598 FBQ196598:FBR196598 ERU196598:ERV196598 EHY196598:EHZ196598 DYC196598:DYD196598 DOG196598:DOH196598 DEK196598:DEL196598 CUO196598:CUP196598 CKS196598:CKT196598 CAW196598:CAX196598 BRA196598:BRB196598 BHE196598:BHF196598 AXI196598:AXJ196598 ANM196598:ANN196598 ADQ196598:ADR196598 TU196598:TV196598 JY196598:JZ196598 S196598:T196598 WWK131062:WWL131062 WMO131062:WMP131062 WCS131062:WCT131062 VSW131062:VSX131062 VJA131062:VJB131062 UZE131062:UZF131062 UPI131062:UPJ131062 UFM131062:UFN131062 TVQ131062:TVR131062 TLU131062:TLV131062 TBY131062:TBZ131062 SSC131062:SSD131062 SIG131062:SIH131062 RYK131062:RYL131062 ROO131062:ROP131062 RES131062:RET131062 QUW131062:QUX131062 QLA131062:QLB131062 QBE131062:QBF131062 PRI131062:PRJ131062 PHM131062:PHN131062 OXQ131062:OXR131062 ONU131062:ONV131062 ODY131062:ODZ131062 NUC131062:NUD131062 NKG131062:NKH131062 NAK131062:NAL131062 MQO131062:MQP131062 MGS131062:MGT131062 LWW131062:LWX131062 LNA131062:LNB131062 LDE131062:LDF131062 KTI131062:KTJ131062 KJM131062:KJN131062 JZQ131062:JZR131062 JPU131062:JPV131062 JFY131062:JFZ131062 IWC131062:IWD131062 IMG131062:IMH131062 ICK131062:ICL131062 HSO131062:HSP131062 HIS131062:HIT131062 GYW131062:GYX131062 GPA131062:GPB131062 GFE131062:GFF131062 FVI131062:FVJ131062 FLM131062:FLN131062 FBQ131062:FBR131062 ERU131062:ERV131062 EHY131062:EHZ131062 DYC131062:DYD131062 DOG131062:DOH131062 DEK131062:DEL131062 CUO131062:CUP131062 CKS131062:CKT131062 CAW131062:CAX131062 BRA131062:BRB131062 BHE131062:BHF131062 AXI131062:AXJ131062 ANM131062:ANN131062 ADQ131062:ADR131062 TU131062:TV131062 JY131062:JZ131062 S131062:T131062 WWK65526:WWL65526 WMO65526:WMP65526 WCS65526:WCT65526 VSW65526:VSX65526 VJA65526:VJB65526 UZE65526:UZF65526 UPI65526:UPJ65526 UFM65526:UFN65526 TVQ65526:TVR65526 TLU65526:TLV65526 TBY65526:TBZ65526 SSC65526:SSD65526 SIG65526:SIH65526 RYK65526:RYL65526 ROO65526:ROP65526 RES65526:RET65526 QUW65526:QUX65526 QLA65526:QLB65526 QBE65526:QBF65526 PRI65526:PRJ65526 PHM65526:PHN65526 OXQ65526:OXR65526 ONU65526:ONV65526 ODY65526:ODZ65526 NUC65526:NUD65526 NKG65526:NKH65526 NAK65526:NAL65526 MQO65526:MQP65526 MGS65526:MGT65526 LWW65526:LWX65526 LNA65526:LNB65526 LDE65526:LDF65526 KTI65526:KTJ65526 KJM65526:KJN65526 JZQ65526:JZR65526 JPU65526:JPV65526 JFY65526:JFZ65526 IWC65526:IWD65526 IMG65526:IMH65526 ICK65526:ICL65526 HSO65526:HSP65526 HIS65526:HIT65526 GYW65526:GYX65526 GPA65526:GPB65526 GFE65526:GFF65526 FVI65526:FVJ65526 FLM65526:FLN65526 FBQ65526:FBR65526 ERU65526:ERV65526 EHY65526:EHZ65526 DYC65526:DYD65526 DOG65526:DOH65526 DEK65526:DEL65526 CUO65526:CUP65526 CKS65526:CKT65526 CAW65526:CAX65526 BRA65526:BRB65526 BHE65526:BHF65526 AXI65526:AXJ65526 ANM65526:ANN65526 ADQ65526:ADR65526 TU65526:TV65526 JY65526:JZ65526 S65526:T65526 WWK9:WWL9 WMO9:WMP9 WCS9:WCT9 VSW9:VSX9 VJA9:VJB9 UZE9:UZF9 UPI9:UPJ9 UFM9:UFN9 TVQ9:TVR9 TLU9:TLV9 TBY9:TBZ9 SSC9:SSD9 SIG9:SIH9 RYK9:RYL9 ROO9:ROP9 RES9:RET9 QUW9:QUX9 QLA9:QLB9 QBE9:QBF9 PRI9:PRJ9 PHM9:PHN9 OXQ9:OXR9 ONU9:ONV9 ODY9:ODZ9 NUC9:NUD9 NKG9:NKH9 NAK9:NAL9 MQO9:MQP9 MGS9:MGT9 LWW9:LWX9 LNA9:LNB9 LDE9:LDF9 KTI9:KTJ9 KJM9:KJN9 JZQ9:JZR9 JPU9:JPV9 JFY9:JFZ9 IWC9:IWD9 IMG9:IMH9 ICK9:ICL9 HSO9:HSP9 HIS9:HIT9 GYW9:GYX9 GPA9:GPB9 GFE9:GFF9 FVI9:FVJ9 FLM9:FLN9 FBQ9:FBR9 ERU9:ERV9 EHY9:EHZ9 DYC9:DYD9 DOG9:DOH9 DEK9:DEL9 CUO9:CUP9 CKS9:CKT9 CAW9:CAX9 BRA9:BRB9 BHE9:BHF9 AXI9:AXJ9 ANM9:ANN9 ADQ9:ADR9 TU9:TV9 JY9:JZ9 S9:T9 WWJ983028 WMN983028 WCR983028 VSV983028 VIZ983028 UZD983028 UPH983028 UFL983028 TVP983028 TLT983028 TBX983028 SSB983028 SIF983028 RYJ983028 RON983028 RER983028 QUV983028 QKZ983028 QBD983028 PRH983028 PHL983028 OXP983028 ONT983028 ODX983028 NUB983028 NKF983028 NAJ983028 MQN983028 MGR983028 LWV983028 LMZ983028 LDD983028 KTH983028 KJL983028 JZP983028 JPT983028 JFX983028 IWB983028 IMF983028 ICJ983028 HSN983028 HIR983028 GYV983028 GOZ983028 GFD983028 FVH983028 FLL983028 FBP983028 ERT983028 EHX983028 DYB983028 DOF983028 DEJ983028 CUN983028 CKR983028 CAV983028 BQZ983028 BHD983028 AXH983028 ANL983028 ADP983028 TT983028 JX983028 R983028 WWJ917492 WMN917492 WCR917492 VSV917492 VIZ917492 UZD917492 UPH917492 UFL917492 TVP917492 TLT917492 TBX917492 SSB917492 SIF917492 RYJ917492 RON917492 RER917492 QUV917492 QKZ917492 QBD917492 PRH917492 PHL917492 OXP917492 ONT917492 ODX917492 NUB917492 NKF917492 NAJ917492 MQN917492 MGR917492 LWV917492 LMZ917492 LDD917492 KTH917492 KJL917492 JZP917492 JPT917492 JFX917492 IWB917492 IMF917492 ICJ917492 HSN917492 HIR917492 GYV917492 GOZ917492 GFD917492 FVH917492 FLL917492 FBP917492 ERT917492 EHX917492 DYB917492 DOF917492 DEJ917492 CUN917492 CKR917492 CAV917492 BQZ917492 BHD917492 AXH917492 ANL917492 ADP917492 TT917492 JX917492 R917492 WWJ851956 WMN851956 WCR851956 VSV851956 VIZ851956 UZD851956 UPH851956 UFL851956 TVP851956 TLT851956 TBX851956 SSB851956 SIF851956 RYJ851956 RON851956 RER851956 QUV851956 QKZ851956 QBD851956 PRH851956 PHL851956 OXP851956 ONT851956 ODX851956 NUB851956 NKF851956 NAJ851956 MQN851956 MGR851956 LWV851956 LMZ851956 LDD851956 KTH851956 KJL851956 JZP851956 JPT851956 JFX851956 IWB851956 IMF851956 ICJ851956 HSN851956 HIR851956 GYV851956 GOZ851956 GFD851956 FVH851956 FLL851956 FBP851956 ERT851956 EHX851956 DYB851956 DOF851956 DEJ851956 CUN851956 CKR851956 CAV851956 BQZ851956 BHD851956 AXH851956 ANL851956 ADP851956 TT851956 JX851956 R851956 WWJ786420 WMN786420 WCR786420 VSV786420 VIZ786420 UZD786420 UPH786420 UFL786420 TVP786420 TLT786420 TBX786420 SSB786420 SIF786420 RYJ786420 RON786420 RER786420 QUV786420 QKZ786420 QBD786420 PRH786420 PHL786420 OXP786420 ONT786420 ODX786420 NUB786420 NKF786420 NAJ786420 MQN786420 MGR786420 LWV786420 LMZ786420 LDD786420 KTH786420 KJL786420 JZP786420 JPT786420 JFX786420 IWB786420 IMF786420 ICJ786420 HSN786420 HIR786420 GYV786420 GOZ786420 GFD786420 FVH786420 FLL786420 FBP786420 ERT786420 EHX786420 DYB786420 DOF786420 DEJ786420 CUN786420 CKR786420 CAV786420 BQZ786420 BHD786420 AXH786420 ANL786420 ADP786420 TT786420 JX786420 R786420 WWJ720884 WMN720884 WCR720884 VSV720884 VIZ720884 UZD720884 UPH720884 UFL720884 TVP720884 TLT720884 TBX720884 SSB720884 SIF720884 RYJ720884 RON720884 RER720884 QUV720884 QKZ720884 QBD720884 PRH720884 PHL720884 OXP720884 ONT720884 ODX720884 NUB720884 NKF720884 NAJ720884 MQN720884 MGR720884 LWV720884 LMZ720884 LDD720884 KTH720884 KJL720884 JZP720884 JPT720884 JFX720884 IWB720884 IMF720884 ICJ720884 HSN720884 HIR720884 GYV720884 GOZ720884 GFD720884 FVH720884 FLL720884 FBP720884 ERT720884 EHX720884 DYB720884 DOF720884 DEJ720884 CUN720884 CKR720884 CAV720884 BQZ720884 BHD720884 AXH720884 ANL720884 ADP720884 TT720884 JX720884 R720884 WWJ655348 WMN655348 WCR655348 VSV655348 VIZ655348 UZD655348 UPH655348 UFL655348 TVP655348 TLT655348 TBX655348 SSB655348 SIF655348 RYJ655348 RON655348 RER655348 QUV655348 QKZ655348 QBD655348 PRH655348 PHL655348 OXP655348 ONT655348 ODX655348 NUB655348 NKF655348 NAJ655348 MQN655348 MGR655348 LWV655348 LMZ655348 LDD655348 KTH655348 KJL655348 JZP655348 JPT655348 JFX655348 IWB655348 IMF655348 ICJ655348 HSN655348 HIR655348 GYV655348 GOZ655348 GFD655348 FVH655348 FLL655348 FBP655348 ERT655348 EHX655348 DYB655348 DOF655348 DEJ655348 CUN655348 CKR655348 CAV655348 BQZ655348 BHD655348 AXH655348 ANL655348 ADP655348 TT655348 JX655348 R655348 WWJ589812 WMN589812 WCR589812 VSV589812 VIZ589812 UZD589812 UPH589812 UFL589812 TVP589812 TLT589812 TBX589812 SSB589812 SIF589812 RYJ589812 RON589812 RER589812 QUV589812 QKZ589812 QBD589812 PRH589812 PHL589812 OXP589812 ONT589812 ODX589812 NUB589812 NKF589812 NAJ589812 MQN589812 MGR589812 LWV589812 LMZ589812 LDD589812 KTH589812 KJL589812 JZP589812 JPT589812 JFX589812 IWB589812 IMF589812 ICJ589812 HSN589812 HIR589812 GYV589812 GOZ589812 GFD589812 FVH589812 FLL589812 FBP589812 ERT589812 EHX589812 DYB589812 DOF589812 DEJ589812 CUN589812 CKR589812 CAV589812 BQZ589812 BHD589812 AXH589812 ANL589812 ADP589812 TT589812 JX589812 R589812 WWJ524276 WMN524276 WCR524276 VSV524276 VIZ524276 UZD524276 UPH524276 UFL524276 TVP524276 TLT524276 TBX524276 SSB524276 SIF524276 RYJ524276 RON524276 RER524276 QUV524276 QKZ524276 QBD524276 PRH524276 PHL524276 OXP524276 ONT524276 ODX524276 NUB524276 NKF524276 NAJ524276 MQN524276 MGR524276 LWV524276 LMZ524276 LDD524276 KTH524276 KJL524276 JZP524276 JPT524276 JFX524276 IWB524276 IMF524276 ICJ524276 HSN524276 HIR524276 GYV524276 GOZ524276 GFD524276 FVH524276 FLL524276 FBP524276 ERT524276 EHX524276 DYB524276 DOF524276 DEJ524276 CUN524276 CKR524276 CAV524276 BQZ524276 BHD524276 AXH524276 ANL524276 ADP524276 TT524276 JX524276 R524276 WWJ458740 WMN458740 WCR458740 VSV458740 VIZ458740 UZD458740 UPH458740 UFL458740 TVP458740 TLT458740 TBX458740 SSB458740 SIF458740 RYJ458740 RON458740 RER458740 QUV458740 QKZ458740 QBD458740 PRH458740 PHL458740 OXP458740 ONT458740 ODX458740 NUB458740 NKF458740 NAJ458740 MQN458740 MGR458740 LWV458740 LMZ458740 LDD458740 KTH458740 KJL458740 JZP458740 JPT458740 JFX458740 IWB458740 IMF458740 ICJ458740 HSN458740 HIR458740 GYV458740 GOZ458740 GFD458740 FVH458740 FLL458740 FBP458740 ERT458740 EHX458740 DYB458740 DOF458740 DEJ458740 CUN458740 CKR458740 CAV458740 BQZ458740 BHD458740 AXH458740 ANL458740 ADP458740 TT458740 JX458740 R458740 WWJ393204 WMN393204 WCR393204 VSV393204 VIZ393204 UZD393204 UPH393204 UFL393204 TVP393204 TLT393204 TBX393204 SSB393204 SIF393204 RYJ393204 RON393204 RER393204 QUV393204 QKZ393204 QBD393204 PRH393204 PHL393204 OXP393204 ONT393204 ODX393204 NUB393204 NKF393204 NAJ393204 MQN393204 MGR393204 LWV393204 LMZ393204 LDD393204 KTH393204 KJL393204 JZP393204 JPT393204 JFX393204 IWB393204 IMF393204 ICJ393204 HSN393204 HIR393204 GYV393204 GOZ393204 GFD393204 FVH393204 FLL393204 FBP393204 ERT393204 EHX393204 DYB393204 DOF393204 DEJ393204 CUN393204 CKR393204 CAV393204 BQZ393204 BHD393204 AXH393204 ANL393204 ADP393204 TT393204 JX393204 R393204 WWJ327668 WMN327668 WCR327668 VSV327668 VIZ327668 UZD327668 UPH327668 UFL327668 TVP327668 TLT327668 TBX327668 SSB327668 SIF327668 RYJ327668 RON327668 RER327668 QUV327668 QKZ327668 QBD327668 PRH327668 PHL327668 OXP327668 ONT327668 ODX327668 NUB327668 NKF327668 NAJ327668 MQN327668 MGR327668 LWV327668 LMZ327668 LDD327668 KTH327668 KJL327668 JZP327668 JPT327668 JFX327668 IWB327668 IMF327668 ICJ327668 HSN327668 HIR327668 GYV327668 GOZ327668 GFD327668 FVH327668 FLL327668 FBP327668 ERT327668 EHX327668 DYB327668 DOF327668 DEJ327668 CUN327668 CKR327668 CAV327668 BQZ327668 BHD327668 AXH327668 ANL327668 ADP327668 TT327668 JX327668 R327668 WWJ262132 WMN262132 WCR262132 VSV262132 VIZ262132 UZD262132 UPH262132 UFL262132 TVP262132 TLT262132 TBX262132 SSB262132 SIF262132 RYJ262132 RON262132 RER262132 QUV262132 QKZ262132 QBD262132 PRH262132 PHL262132 OXP262132 ONT262132 ODX262132 NUB262132 NKF262132 NAJ262132 MQN262132 MGR262132 LWV262132 LMZ262132 LDD262132 KTH262132 KJL262132 JZP262132 JPT262132 JFX262132 IWB262132 IMF262132 ICJ262132 HSN262132 HIR262132 GYV262132 GOZ262132 GFD262132 FVH262132 FLL262132 FBP262132 ERT262132 EHX262132 DYB262132 DOF262132 DEJ262132 CUN262132 CKR262132 CAV262132 BQZ262132 BHD262132 AXH262132 ANL262132 ADP262132 TT262132 JX262132 R262132 WWJ196596 WMN196596 WCR196596 VSV196596 VIZ196596 UZD196596 UPH196596 UFL196596 TVP196596 TLT196596 TBX196596 SSB196596 SIF196596 RYJ196596 RON196596 RER196596 QUV196596 QKZ196596 QBD196596 PRH196596 PHL196596 OXP196596 ONT196596 ODX196596 NUB196596 NKF196596 NAJ196596 MQN196596 MGR196596 LWV196596 LMZ196596 LDD196596 KTH196596 KJL196596 JZP196596 JPT196596 JFX196596 IWB196596 IMF196596 ICJ196596 HSN196596 HIR196596 GYV196596 GOZ196596 GFD196596 FVH196596 FLL196596 FBP196596 ERT196596 EHX196596 DYB196596 DOF196596 DEJ196596 CUN196596 CKR196596 CAV196596 BQZ196596 BHD196596 AXH196596 ANL196596 ADP196596 TT196596 JX196596 R196596 WWJ131060 WMN131060 WCR131060 VSV131060 VIZ131060 UZD131060 UPH131060 UFL131060 TVP131060 TLT131060 TBX131060 SSB131060 SIF131060 RYJ131060 RON131060 RER131060 QUV131060 QKZ131060 QBD131060 PRH131060 PHL131060 OXP131060 ONT131060 ODX131060 NUB131060 NKF131060 NAJ131060 MQN131060 MGR131060 LWV131060 LMZ131060 LDD131060 KTH131060 KJL131060 JZP131060 JPT131060 JFX131060 IWB131060 IMF131060 ICJ131060 HSN131060 HIR131060 GYV131060 GOZ131060 GFD131060 FVH131060 FLL131060 FBP131060 ERT131060 EHX131060 DYB131060 DOF131060 DEJ131060 CUN131060 CKR131060 CAV131060 BQZ131060 BHD131060 AXH131060 ANL131060 ADP131060 TT131060 JX131060 R131060 WWJ65524 WMN65524 WCR65524 VSV65524 VIZ65524 UZD65524 UPH65524 UFL65524 TVP65524 TLT65524 TBX65524 SSB65524 SIF65524 RYJ65524 RON65524 RER65524 QUV65524 QKZ65524 QBD65524 PRH65524 PHL65524 OXP65524 ONT65524 ODX65524 NUB65524 NKF65524 NAJ65524 MQN65524 MGR65524 LWV65524 LMZ65524 LDD65524 KTH65524 KJL65524 JZP65524 JPT65524 JFX65524 IWB65524 IMF65524 ICJ65524 HSN65524 HIR65524 GYV65524 GOZ65524 GFD65524 FVH65524 FLL65524 FBP65524 ERT65524 EHX65524 DYB65524 DOF65524 DEJ65524 CUN65524 CKR65524 CAV65524 BQZ65524 BHD65524 AXH65524 ANL65524 ADP65524 TT65524 JX65524 R65524 WWJ7 WMN7 WCR7 VSV7 VIZ7 UZD7 UPH7 UFL7 TVP7 TLT7 TBX7 SSB7 SIF7 RYJ7 RON7 RER7 QUV7 QKZ7 QBD7 PRH7 PHL7 OXP7 ONT7 ODX7 NUB7 NKF7 NAJ7 MQN7 MGR7 LWV7 LMZ7 LDD7 KTH7 KJL7 JZP7 JPT7 JFX7 IWB7 IMF7 ICJ7 HSN7 HIR7 GYV7 GOZ7 GFD7 FVH7 FLL7 FBP7 ERT7 EHX7 DYB7 DOF7 DEJ7 CUN7 CKR7 CAV7 BQZ7 BHD7 AXH7 ANL7 ADP7 TT7 JX7">
      <formula1>$B$32:$B$147</formula1>
    </dataValidation>
  </dataValidations>
  <hyperlinks>
    <hyperlink ref="A154:AI154" r:id="rId1" display="U denotes data collected from the UNSD/UNEP biennial Questionnaires on Environment Statistics, Waste section. Questionnaires available at: http://unstats.un.org/unsd/environment/questionnaire.htm."/>
    <hyperlink ref="A155:AI155" r:id="rId2" display="E denotes the Eurostat Environmental Data Centre on Waste (http://ec.europa.eu/eurostat/web/waste/data/database). (Date of extraction: December 2015)"/>
    <hyperlink ref="A156:AI156" r:id="rId3" display="O denotes the OECD.Stat, Waste section. Available at: http://stats.oecd.org/. (Date of extraction: December 2015)"/>
  </hyperlinks>
  <pageMargins left="0.22" right="0.25" top="0.54" bottom="0.53" header="0.28000000000000003" footer="0.23"/>
  <pageSetup scale="58" fitToHeight="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MWCollect</vt:lpstr>
      <vt:lpstr>MWCollect!Print_Area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2016-11-08T15:46:31Z</dcterms:created>
  <dcterms:modified xsi:type="dcterms:W3CDTF">2016-11-08T21:56:56Z</dcterms:modified>
</cp:coreProperties>
</file>